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310" tabRatio="950" activeTab="1"/>
  </bookViews>
  <sheets>
    <sheet name="conditions d'utilisation" sheetId="1" r:id="rId1"/>
    <sheet name="modèle " sheetId="2" r:id="rId2"/>
    <sheet name="Feuil1" sheetId="3" r:id="rId3"/>
  </sheets>
  <definedNames>
    <definedName name="Adresse">'modèle '!$B$5:$G$5</definedName>
  </definedNames>
  <calcPr fullCalcOnLoad="1"/>
</workbook>
</file>

<file path=xl/comments2.xml><?xml version="1.0" encoding="utf-8"?>
<comments xmlns="http://schemas.openxmlformats.org/spreadsheetml/2006/main">
  <authors>
    <author/>
    <author>b?atrice dubuisson</author>
  </authors>
  <commentList>
    <comment ref="P12" authorId="0">
      <text>
        <r>
          <rPr>
            <b/>
            <sz val="11"/>
            <color indexed="8"/>
            <rFont val="Arial1"/>
            <family val="0"/>
          </rPr>
          <t>Noter le nombre de jours de présence réels de l'enfant</t>
        </r>
      </text>
    </comment>
    <comment ref="G13" authorId="0">
      <text>
        <r>
          <rPr>
            <b/>
            <sz val="9"/>
            <color indexed="8"/>
            <rFont val="Tahoma"/>
            <family val="2"/>
          </rPr>
          <t xml:space="preserve">inscrire toujours en limite de 45h/semaine, les h au-delà seront  placées automatiquement dans la case en dessous (h suppl)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"/>
            <rFont val="Tahoma"/>
            <family val="2"/>
          </rPr>
          <t xml:space="preserve">ne rien noter le calcul va se faire tout seul avec les informations repris au dessus,
</t>
        </r>
      </text>
    </comment>
    <comment ref="G15" authorId="0">
      <text>
        <r>
          <rPr>
            <b/>
            <sz val="9"/>
            <color indexed="8"/>
            <rFont val="Tahoma"/>
            <family val="2"/>
          </rPr>
          <t xml:space="preserve">Indiquez le nombre de semaines prévues au contrat. 
Année complète : 52 semaines.
Année incomplète : maximum 46 semaines.
</t>
        </r>
      </text>
    </comment>
    <comment ref="Q15" authorId="0">
      <text>
        <r>
          <rPr>
            <b/>
            <sz val="9"/>
            <color indexed="8"/>
            <rFont val="Tahoma"/>
            <family val="2"/>
          </rPr>
          <t xml:space="preserve"> noter les h suppl réellement effectuées au-delà de 45h semaine celles-ci  seront reportées automatiquement,
Attention la majoration sera rémunérée uniquement si elle a été effectuée </t>
        </r>
      </text>
    </comment>
    <comment ref="D16" authorId="0">
      <text>
        <r>
          <rPr>
            <b/>
            <sz val="9"/>
            <color indexed="8"/>
            <rFont val="Tahoma"/>
            <family val="2"/>
          </rPr>
          <t>nbr d'h mensualisées dans la limite de 45h/semaine ne rien noter les cellules vont se remplir seules,</t>
        </r>
      </text>
    </comment>
    <comment ref="G16" authorId="0">
      <text>
        <r>
          <rPr>
            <b/>
            <sz val="9"/>
            <color indexed="8"/>
            <rFont val="Tahoma"/>
            <family val="2"/>
          </rPr>
          <t xml:space="preserve">ne rien noter le calcul va se faire tout seul,
</t>
        </r>
      </text>
    </comment>
    <comment ref="Q16" authorId="0">
      <text>
        <r>
          <rPr>
            <b/>
            <sz val="9"/>
            <color indexed="8"/>
            <rFont val="Tahoma"/>
            <family val="2"/>
          </rPr>
          <t xml:space="preserve">Noter les H cpl non prévues au contrat
Elles seront prises en compte dans les cellules hcpl ci-dessous dans la limite de 45h semaine,
</t>
        </r>
      </text>
    </comment>
    <comment ref="F17" authorId="0">
      <text>
        <r>
          <rPr>
            <b/>
            <sz val="9"/>
            <color indexed="8"/>
            <rFont val="Tahoma"/>
            <family val="2"/>
          </rPr>
          <t>Nbr d'h au-delà de 45h/semaine mensualisées,</t>
        </r>
      </text>
    </comment>
    <comment ref="G17" authorId="0">
      <text>
        <r>
          <rPr>
            <b/>
            <sz val="9"/>
            <color indexed="8"/>
            <rFont val="Tahoma"/>
            <family val="2"/>
          </rPr>
          <t xml:space="preserve">ne rien noter le calcul va se faire tout seul,
</t>
        </r>
      </text>
    </comment>
    <comment ref="Q17" authorId="0">
      <text>
        <r>
          <rPr>
            <b/>
            <sz val="9"/>
            <color indexed="8"/>
            <rFont val="Tahoma"/>
            <family val="2"/>
          </rPr>
          <t xml:space="preserve">noter le nombre d'heures d'accueil supplémentaires majorées à 25%, heures non prévues au contrat au-delà de 45h/semaine. Elles seront reportées ligne supl automatiquement,
</t>
        </r>
      </text>
    </comment>
    <comment ref="L24" authorId="0">
      <text>
        <r>
          <rPr>
            <b/>
            <sz val="9"/>
            <color indexed="8"/>
            <rFont val="Tahoma"/>
            <family val="2"/>
          </rPr>
          <t xml:space="preserve">ne rien noter les informations transmises cadre au-dessus (coté gauche) seront reportées ici,
</t>
        </r>
      </text>
    </comment>
    <comment ref="L25" authorId="0">
      <text>
        <r>
          <rPr>
            <b/>
            <sz val="9"/>
            <color indexed="8"/>
            <rFont val="Tahoma"/>
            <family val="2"/>
          </rPr>
          <t xml:space="preserve">ne rien noter les informations transmises cadre au-dessus (sur la gauche)  seront reportées ici,
</t>
        </r>
      </text>
    </comment>
    <comment ref="L26" authorId="0">
      <text>
        <r>
          <rPr>
            <b/>
            <sz val="9"/>
            <color indexed="8"/>
            <rFont val="Tahoma"/>
            <family val="2"/>
          </rPr>
          <t>ne rien noter les informations transmises cadre au-dessus (à droite ligne 17  case Q) seront reportées ici</t>
        </r>
      </text>
    </comment>
    <comment ref="L27" authorId="0">
      <text>
        <r>
          <rPr>
            <b/>
            <sz val="9"/>
            <color indexed="8"/>
            <rFont val="Tahoma"/>
            <family val="2"/>
          </rPr>
          <t xml:space="preserve">ne rien noter les informations transmises cadre au-dessus (à droite ligne 16 case Q) seront reportées ici
</t>
        </r>
      </text>
    </comment>
    <comment ref="L28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>ne rien noter les  informations reprises cadre au-dessus (coté gauche + coté droit) seront prises en compte ici, sur les h suppl réellement effectuées,</t>
        </r>
      </text>
    </comment>
    <comment ref="N28" authorId="0">
      <text>
        <r>
          <rPr>
            <b/>
            <sz val="9"/>
            <color indexed="8"/>
            <rFont val="Tahoma"/>
            <family val="2"/>
          </rPr>
          <t xml:space="preserve">sera prise en compte seulement la majoration pour les h supp réellement effectuées ,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L29" authorId="0">
      <text>
        <r>
          <rPr>
            <b/>
            <sz val="9"/>
            <color indexed="8"/>
            <rFont val="Tahoma"/>
            <family val="2"/>
          </rPr>
          <t xml:space="preserve">ne rien noter la case du dessus P ligne 13 (nbr de jours de congés à rémunérer) sera reportée ici,automatiquement,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N29" authorId="0">
      <text>
        <r>
          <rPr>
            <b/>
            <sz val="9"/>
            <color indexed="8"/>
            <rFont val="Tahoma"/>
            <family val="2"/>
          </rPr>
          <t>mettre la valeur d'une journée</t>
        </r>
      </text>
    </comment>
    <comment ref="L30" authorId="0">
      <text>
        <r>
          <rPr>
            <b/>
            <sz val="9"/>
            <color indexed="8"/>
            <rFont val="Tahoma"/>
            <family val="2"/>
          </rPr>
          <t>Noter le nombre d'heures d'absence de l'enfant.</t>
        </r>
      </text>
    </comment>
    <comment ref="N30" authorId="0">
      <text>
        <r>
          <rPr>
            <b/>
            <sz val="9"/>
            <color indexed="8"/>
            <rFont val="Tahoma"/>
            <family val="2"/>
          </rPr>
          <t>noter manuellement le taux applicable après calcul de la cour de cassation ,</t>
        </r>
      </text>
    </comment>
    <comment ref="L31" authorId="0">
      <text>
        <r>
          <rPr>
            <b/>
            <sz val="9"/>
            <color indexed="8"/>
            <rFont val="Tahoma"/>
            <family val="2"/>
          </rPr>
          <t xml:space="preserve">Noter le nombre d'heures d'absence de l'asssitante maternelle.
</t>
        </r>
      </text>
    </comment>
    <comment ref="N31" authorId="0">
      <text>
        <r>
          <rPr>
            <b/>
            <sz val="9"/>
            <color indexed="8"/>
            <rFont val="Tahoma"/>
            <family val="2"/>
          </rPr>
          <t xml:space="preserve">noter manuellement le taux applicable après calcul de la cour de cassation .
</t>
        </r>
      </text>
    </comment>
    <comment ref="P32" authorId="0">
      <text>
        <r>
          <rPr>
            <b/>
            <sz val="9"/>
            <color indexed="8"/>
            <rFont val="Tahoma"/>
            <family val="2"/>
          </rPr>
          <t xml:space="preserve">reporter le montant de la régularisation
</t>
        </r>
      </text>
    </comment>
    <comment ref="F64" authorId="0">
      <text>
        <r>
          <rPr>
            <b/>
            <sz val="9"/>
            <color indexed="8"/>
            <rFont val="Tahoma"/>
            <family val="2"/>
          </rPr>
          <t xml:space="preserve">ajouter votre taux donné par le service des Impôts,
</t>
        </r>
      </text>
    </comment>
    <comment ref="P13" authorId="1">
      <text>
        <r>
          <rPr>
            <b/>
            <sz val="11"/>
            <rFont val="Arial"/>
            <family val="2"/>
          </rPr>
          <t>Noter manuellement
les jours de cp à rémunérer</t>
        </r>
        <r>
          <rPr>
            <sz val="11"/>
            <rFont val="Arial"/>
            <family val="2"/>
          </rPr>
          <t xml:space="preserve">
</t>
        </r>
      </text>
    </comment>
    <comment ref="P14" authorId="1">
      <text>
        <r>
          <rPr>
            <b/>
            <sz val="11"/>
            <rFont val="Arial"/>
            <family val="2"/>
          </rPr>
          <t>Noter manuellement les hrs réelles de présence dans le mois</t>
        </r>
        <r>
          <rPr>
            <sz val="1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<sst xmlns="http://schemas.openxmlformats.org/spreadsheetml/2006/main" count="113" uniqueCount="105">
  <si>
    <t>Conditions d'utilisation</t>
  </si>
  <si>
    <t>Attention, l'utilisation de ce document implique l'acceptation des conditions ci-dessous.</t>
  </si>
  <si>
    <t>- www.assistante-maternelle.biz &amp; les rédacteurs de ce document, ne pourraient être tenu responsable de son utilisation.</t>
  </si>
  <si>
    <t>- www.assistante-maternelle.biz &amp; les rédacteurs de ce document ne garantissent pas l'exactitude totale du contenu</t>
  </si>
  <si>
    <t>- une utilisation commerciale est strictement interdite sans un accord écrit d'assistante-maternelle.biz et/ou des rédacteurs.</t>
  </si>
  <si>
    <t>- l'utilisation de ce document implique la vérification du contenu par rapport à la législation en vigueur dans le pays de son utilisation.</t>
  </si>
  <si>
    <t>www.assistante-maternelle.biz : Toutes les informations pour les parents employeurs et assistantes maternelles.</t>
  </si>
  <si>
    <t>Mode d'emploi</t>
  </si>
  <si>
    <t>La fiche de paie est conseillée en complément de celui de la paje mais pas obligatoire.</t>
  </si>
  <si>
    <t>Cependant, avec la fiche de paie de la paje:</t>
  </si>
  <si>
    <t>- le délai de réception est long,</t>
  </si>
  <si>
    <r>
      <t xml:space="preserve">- le détail des jours, repas et indemnités ne sont pas notés </t>
    </r>
    <r>
      <rPr>
        <b/>
        <sz val="10"/>
        <rFont val="Arial1"/>
        <family val="0"/>
      </rPr>
      <t>(</t>
    </r>
    <r>
      <rPr>
        <sz val="10"/>
        <rFont val="Arial1"/>
        <family val="0"/>
      </rPr>
      <t xml:space="preserve"> problème lors de la déclaration des impôts pour l'assistante maternelle</t>
    </r>
    <r>
      <rPr>
        <b/>
        <sz val="10"/>
        <rFont val="Arial1"/>
        <family val="0"/>
      </rPr>
      <t>)</t>
    </r>
    <r>
      <rPr>
        <sz val="10"/>
        <rFont val="Arial1"/>
        <family val="0"/>
      </rPr>
      <t>,</t>
    </r>
  </si>
  <si>
    <t>- si l'assistante maternelle a une fratrie, la paje regroupe les deux enfants alors qu'il faut 2 bulletins pour chaque enfant.</t>
  </si>
  <si>
    <t>- la désocialisation des h cpl et suppl est pas mis a jour depuis 2019,(Donc fiche de paie de la paje erronée.</t>
  </si>
  <si>
    <t>Attention: ne remplir que les cases de couleurs Bleu ,les cases grises vont se remplir automatiquement:</t>
  </si>
  <si>
    <t>Mois de :</t>
  </si>
  <si>
    <t>JANVIER 2020</t>
  </si>
  <si>
    <t>Date de paiement :</t>
  </si>
  <si>
    <t>Employeur</t>
  </si>
  <si>
    <t>Salariée Assistante Maternelle</t>
  </si>
  <si>
    <t>Nom, prénom :</t>
  </si>
  <si>
    <t>Adresse :</t>
  </si>
  <si>
    <t>Emploi occupé :</t>
  </si>
  <si>
    <t>Date du début du contrat:</t>
  </si>
  <si>
    <t>N° Sécurité Sociale :</t>
  </si>
  <si>
    <t>N° PAJE:</t>
  </si>
  <si>
    <t>Date agrément:</t>
  </si>
  <si>
    <t>Renouvellement:</t>
  </si>
  <si>
    <t>Fiche de paie établie selon la Convention Collective des Assistants Maternels du Particulier Employeur, Code Naf :8891A</t>
  </si>
  <si>
    <t>Heures d'accueil hebdo prévues au contrat</t>
  </si>
  <si>
    <t>Nombre de jours d'accueil réels dans le mois</t>
  </si>
  <si>
    <t xml:space="preserve">Heures normales </t>
  </si>
  <si>
    <t>Nombre de jours de cp payés à rémunérer</t>
  </si>
  <si>
    <t>Heures supplémentaires</t>
  </si>
  <si>
    <t>Nombre d'h normales d'accueil réelles dans le mois</t>
  </si>
  <si>
    <t>Nombre de semaines prévues au contrat</t>
  </si>
  <si>
    <t>Nombre d'h majorées 25% d'accueil réelles / mois</t>
  </si>
  <si>
    <t>Nombre d'heures mensualisées</t>
  </si>
  <si>
    <t>Nombre d'h complémentaires (non mensualisées)</t>
  </si>
  <si>
    <t xml:space="preserve">Nombre d'heures mensualisées au-dela de 45h </t>
  </si>
  <si>
    <t>Nombre d'h supplémentaires (non mensualisées)</t>
  </si>
  <si>
    <t>Salaire horaire brut de base:</t>
  </si>
  <si>
    <t>soit:</t>
  </si>
  <si>
    <t>net</t>
  </si>
  <si>
    <t>Tarif horaire brut majoré à  25%</t>
  </si>
  <si>
    <t xml:space="preserve">soit </t>
  </si>
  <si>
    <t>net de base</t>
  </si>
  <si>
    <t>soit</t>
  </si>
  <si>
    <t>net de base désocialisé</t>
  </si>
  <si>
    <t xml:space="preserve">                                                                                                                                  Rémunération :</t>
  </si>
  <si>
    <t>Rémunération</t>
  </si>
  <si>
    <t>Base</t>
  </si>
  <si>
    <t>Taux</t>
  </si>
  <si>
    <t>Montant</t>
  </si>
  <si>
    <t>Salaire  brut de base mensuel</t>
  </si>
  <si>
    <t xml:space="preserve"> soit heures  normales mensualisées</t>
  </si>
  <si>
    <t>salaire brut de base mensuel</t>
  </si>
  <si>
    <t>soit heures supplémentaires mensualisées</t>
  </si>
  <si>
    <t>Heures supplémentaires brut</t>
  </si>
  <si>
    <t>Heures complémentaires brut</t>
  </si>
  <si>
    <t>Majoration heures supplémentaires 25% brut</t>
  </si>
  <si>
    <t>Congés payés  brut</t>
  </si>
  <si>
    <t>Absence enfant malade du                 au</t>
  </si>
  <si>
    <t>inclus</t>
  </si>
  <si>
    <t>Maladies Assistante maternelle</t>
  </si>
  <si>
    <t xml:space="preserve"> ou Convenance personnelle</t>
  </si>
  <si>
    <t>Régularisation sur salaire brut</t>
  </si>
  <si>
    <t>Prime de précarité brut (en cas de CDD)</t>
  </si>
  <si>
    <t>Salaire Brut</t>
  </si>
  <si>
    <t>Salaire Net</t>
  </si>
  <si>
    <t>Part  Salariale</t>
  </si>
  <si>
    <t>Cotisations sociales</t>
  </si>
  <si>
    <t>Sécurité Sociale</t>
  </si>
  <si>
    <t>Réduction cotisations (h sup et comp + majoration)</t>
  </si>
  <si>
    <t>Retraite complémentaire IRCEM</t>
  </si>
  <si>
    <t>Prévoyance IRCEM</t>
  </si>
  <si>
    <t>CEG (ex: AGFF)</t>
  </si>
  <si>
    <t>CSG déductible</t>
  </si>
  <si>
    <t>Non imposable</t>
  </si>
  <si>
    <t>CSG et CRDS imposables</t>
  </si>
  <si>
    <t>Total cotisations sociales</t>
  </si>
  <si>
    <t>Indemnités entretien et nourriture</t>
  </si>
  <si>
    <t>Nombre</t>
  </si>
  <si>
    <t>Indemnités entretien moins de 7,40 h d'accueil journalier</t>
  </si>
  <si>
    <t>Indemnités d'entretien au-delà de 8h d'accueil journalier</t>
  </si>
  <si>
    <t>Indemnités d'entretien de 9h et plus d'accueil journalier</t>
  </si>
  <si>
    <t>Indemnités repas</t>
  </si>
  <si>
    <t>Indemnités goûter</t>
  </si>
  <si>
    <t>Indemnités de déplacements</t>
  </si>
  <si>
    <t>Indemnité de rupture</t>
  </si>
  <si>
    <t>Total Indemnités</t>
  </si>
  <si>
    <t>Net à payer avant Prélèvement à la source</t>
  </si>
  <si>
    <t>Salaire net</t>
  </si>
  <si>
    <t>Net à payer PAS déduit</t>
  </si>
  <si>
    <t>CSG et RDS (2,9%) sur 98,25%</t>
  </si>
  <si>
    <t>Exonération heures complémentaires</t>
  </si>
  <si>
    <t>Exonération heures supplémentaires</t>
  </si>
  <si>
    <t>Net imposable (salaire net + crds/csg)</t>
  </si>
  <si>
    <t>Signature</t>
  </si>
  <si>
    <t>Taux personnalisé/Taux non personnalisé</t>
  </si>
  <si>
    <t>Impôt sur le revenu prélevé à la source</t>
  </si>
  <si>
    <t>Congés pris du :                                              au                                                      inclus</t>
  </si>
  <si>
    <t>Dans votre intérêt et pour vous aider à faire valoir vos droits conservez votre bulletin de salaire sans limitation de durée</t>
  </si>
  <si>
    <t>la loi 91,1406 du 31/12/1991 aisi que le decret n°92,660 du 13/07/1992 suppriment l'obligation des cotisations patronales,Taux en vigueur au 1er Janvier 2020</t>
  </si>
  <si>
    <r>
      <t xml:space="preserve">Bulletin de Salaire                           </t>
    </r>
    <r>
      <rPr>
        <sz val="11"/>
        <color indexed="8"/>
        <rFont val="Arial2"/>
        <family val="0"/>
      </rPr>
      <t>Nom et Prénom de l'enfant: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</si>
</sst>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dd/mm/yy"/>
    <numFmt numFmtId="166" formatCode="0.00_ ;\-0.00\ "/>
    <numFmt numFmtId="167" formatCode="0&quot; jrs&quot;"/>
    <numFmt numFmtId="168" formatCode="#,###.00"/>
    <numFmt numFmtId="169" formatCode="0.00&quot; hrs&quot;"/>
    <numFmt numFmtId="170" formatCode="#,##0.00&quot; €&quot;"/>
    <numFmt numFmtId="171" formatCode="#,##0.00&quot; €&quot;;\-#,##0.00&quot; €&quot;"/>
    <numFmt numFmtId="172" formatCode="&quot; - &quot;#,##0.00&quot; €&quot;"/>
    <numFmt numFmtId="173" formatCode="_-* #,##0.00&quot; €&quot;_-;\-* #,##0.00&quot; €&quot;_-;_-* \-??&quot; €&quot;_-;_-@_-"/>
    <numFmt numFmtId="174" formatCode="0.0000"/>
  </numFmts>
  <fonts count="65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4"/>
      <name val="Arial"/>
      <family val="2"/>
    </font>
    <font>
      <sz val="10"/>
      <name val="Arial1"/>
      <family val="0"/>
    </font>
    <font>
      <sz val="10"/>
      <color indexed="12"/>
      <name val="Arial1"/>
      <family val="0"/>
    </font>
    <font>
      <sz val="10"/>
      <color indexed="8"/>
      <name val="Arial1"/>
      <family val="0"/>
    </font>
    <font>
      <b/>
      <i/>
      <sz val="14"/>
      <name val="Arial1"/>
      <family val="0"/>
    </font>
    <font>
      <b/>
      <sz val="10"/>
      <name val="Arial1"/>
      <family val="0"/>
    </font>
    <font>
      <b/>
      <sz val="14"/>
      <color indexed="53"/>
      <name val="Arial1"/>
      <family val="0"/>
    </font>
    <font>
      <b/>
      <sz val="11"/>
      <color indexed="8"/>
      <name val="Arial2"/>
      <family val="0"/>
    </font>
    <font>
      <sz val="10"/>
      <color indexed="8"/>
      <name val="Arial2"/>
      <family val="0"/>
    </font>
    <font>
      <b/>
      <sz val="10"/>
      <color indexed="8"/>
      <name val="Arial2"/>
      <family val="0"/>
    </font>
    <font>
      <sz val="9"/>
      <color indexed="8"/>
      <name val="Arial2"/>
      <family val="0"/>
    </font>
    <font>
      <b/>
      <sz val="11"/>
      <color indexed="8"/>
      <name val="Arial1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Arial2"/>
      <family val="0"/>
    </font>
    <font>
      <sz val="11"/>
      <color indexed="8"/>
      <name val="Arial2"/>
      <family val="0"/>
    </font>
    <font>
      <sz val="9"/>
      <color indexed="10"/>
      <name val="Arial2"/>
      <family val="0"/>
    </font>
    <font>
      <sz val="9"/>
      <name val="Arial2"/>
      <family val="0"/>
    </font>
    <font>
      <b/>
      <sz val="10"/>
      <color indexed="8"/>
      <name val="Arial1"/>
      <family val="0"/>
    </font>
    <font>
      <sz val="9"/>
      <color indexed="8"/>
      <name val="Arial1"/>
      <family val="0"/>
    </font>
    <font>
      <sz val="8"/>
      <color indexed="8"/>
      <name val="Arial2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1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53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0" borderId="0" applyNumberFormat="0" applyBorder="0" applyAlignment="0" applyProtection="0"/>
    <xf numFmtId="9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49" fontId="12" fillId="0" borderId="0" xfId="0" applyNumberFormat="1" applyFont="1" applyBorder="1" applyAlignment="1">
      <alignment shrinkToFit="1" readingOrder="1"/>
    </xf>
    <xf numFmtId="49" fontId="12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17" fontId="7" fillId="0" borderId="0" xfId="0" applyNumberFormat="1" applyFont="1" applyBorder="1" applyAlignment="1">
      <alignment/>
    </xf>
    <xf numFmtId="17" fontId="12" fillId="0" borderId="0" xfId="0" applyNumberFormat="1" applyFont="1" applyBorder="1" applyAlignment="1">
      <alignment/>
    </xf>
    <xf numFmtId="17" fontId="12" fillId="0" borderId="11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12" fillId="0" borderId="15" xfId="0" applyFont="1" applyBorder="1" applyAlignment="1">
      <alignment/>
    </xf>
    <xf numFmtId="166" fontId="12" fillId="34" borderId="16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/>
    </xf>
    <xf numFmtId="2" fontId="12" fillId="34" borderId="18" xfId="0" applyNumberFormat="1" applyFont="1" applyFill="1" applyBorder="1" applyAlignment="1">
      <alignment horizontal="center"/>
    </xf>
    <xf numFmtId="168" fontId="12" fillId="35" borderId="18" xfId="0" applyNumberFormat="1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166" fontId="12" fillId="35" borderId="18" xfId="0" applyNumberFormat="1" applyFont="1" applyFill="1" applyBorder="1" applyAlignment="1">
      <alignment horizontal="center"/>
    </xf>
    <xf numFmtId="169" fontId="12" fillId="34" borderId="19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9" fontId="12" fillId="33" borderId="11" xfId="0" applyNumberFormat="1" applyFont="1" applyFill="1" applyBorder="1" applyAlignment="1">
      <alignment/>
    </xf>
    <xf numFmtId="170" fontId="12" fillId="34" borderId="2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0" fontId="7" fillId="0" borderId="0" xfId="0" applyNumberFormat="1" applyFont="1" applyBorder="1" applyAlignment="1">
      <alignment/>
    </xf>
    <xf numFmtId="9" fontId="1" fillId="0" borderId="0" xfId="52" applyNumberFormat="1" applyFill="1" applyBorder="1" applyAlignment="1" applyProtection="1">
      <alignment/>
      <protection/>
    </xf>
    <xf numFmtId="170" fontId="1" fillId="35" borderId="18" xfId="52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0" fontId="7" fillId="0" borderId="22" xfId="0" applyNumberFormat="1" applyFont="1" applyBorder="1" applyAlignment="1">
      <alignment/>
    </xf>
    <xf numFmtId="9" fontId="1" fillId="0" borderId="22" xfId="52" applyNumberFormat="1" applyFill="1" applyBorder="1" applyAlignment="1" applyProtection="1">
      <alignment/>
      <protection/>
    </xf>
    <xf numFmtId="170" fontId="1" fillId="35" borderId="23" xfId="52" applyNumberFormat="1" applyFont="1" applyFill="1" applyBorder="1" applyAlignment="1" applyProtection="1">
      <alignment/>
      <protection/>
    </xf>
    <xf numFmtId="49" fontId="7" fillId="0" borderId="22" xfId="0" applyNumberFormat="1" applyFont="1" applyBorder="1" applyAlignment="1">
      <alignment/>
    </xf>
    <xf numFmtId="49" fontId="15" fillId="0" borderId="22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8" fillId="36" borderId="25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9" fillId="36" borderId="26" xfId="0" applyFont="1" applyFill="1" applyBorder="1" applyAlignment="1">
      <alignment/>
    </xf>
    <xf numFmtId="17" fontId="11" fillId="36" borderId="27" xfId="0" applyNumberFormat="1" applyFont="1" applyFill="1" applyBorder="1" applyAlignment="1">
      <alignment/>
    </xf>
    <xf numFmtId="17" fontId="11" fillId="36" borderId="26" xfId="0" applyNumberFormat="1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Alignment="1">
      <alignment/>
    </xf>
    <xf numFmtId="0" fontId="14" fillId="36" borderId="26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7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171" fontId="14" fillId="34" borderId="28" xfId="0" applyNumberFormat="1" applyFont="1" applyFill="1" applyBorder="1" applyAlignment="1">
      <alignment/>
    </xf>
    <xf numFmtId="171" fontId="14" fillId="34" borderId="29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37" borderId="22" xfId="0" applyFont="1" applyFill="1" applyBorder="1" applyAlignment="1">
      <alignment/>
    </xf>
    <xf numFmtId="0" fontId="14" fillId="37" borderId="22" xfId="0" applyFont="1" applyFill="1" applyBorder="1" applyAlignment="1">
      <alignment/>
    </xf>
    <xf numFmtId="0" fontId="14" fillId="0" borderId="10" xfId="0" applyFont="1" applyBorder="1" applyAlignment="1">
      <alignment/>
    </xf>
    <xf numFmtId="0" fontId="0" fillId="36" borderId="25" xfId="0" applyFill="1" applyBorder="1" applyAlignment="1">
      <alignment/>
    </xf>
    <xf numFmtId="0" fontId="11" fillId="36" borderId="25" xfId="0" applyFont="1" applyFill="1" applyBorder="1" applyAlignment="1">
      <alignment/>
    </xf>
    <xf numFmtId="0" fontId="11" fillId="36" borderId="26" xfId="0" applyFont="1" applyFill="1" applyBorder="1" applyAlignment="1">
      <alignment/>
    </xf>
    <xf numFmtId="0" fontId="22" fillId="0" borderId="10" xfId="0" applyFont="1" applyBorder="1" applyAlignment="1">
      <alignment/>
    </xf>
    <xf numFmtId="0" fontId="13" fillId="0" borderId="0" xfId="0" applyFont="1" applyBorder="1" applyAlignment="1">
      <alignment/>
    </xf>
    <xf numFmtId="174" fontId="14" fillId="0" borderId="0" xfId="0" applyNumberFormat="1" applyFont="1" applyBorder="1" applyAlignment="1">
      <alignment horizontal="right"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0" fillId="0" borderId="30" xfId="0" applyBorder="1" applyAlignment="1">
      <alignment/>
    </xf>
    <xf numFmtId="0" fontId="0" fillId="33" borderId="0" xfId="0" applyFill="1" applyAlignment="1">
      <alignment/>
    </xf>
    <xf numFmtId="0" fontId="12" fillId="0" borderId="0" xfId="0" applyNumberFormat="1" applyFont="1" applyBorder="1" applyAlignment="1">
      <alignment horizontal="left" indent="1"/>
    </xf>
    <xf numFmtId="0" fontId="18" fillId="0" borderId="10" xfId="0" applyFont="1" applyBorder="1" applyAlignment="1">
      <alignment/>
    </xf>
    <xf numFmtId="170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>
      <alignment/>
    </xf>
    <xf numFmtId="49" fontId="14" fillId="33" borderId="0" xfId="0" applyNumberFormat="1" applyFont="1" applyFill="1" applyBorder="1" applyAlignment="1">
      <alignment/>
    </xf>
    <xf numFmtId="0" fontId="13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0" fontId="7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18" fillId="0" borderId="33" xfId="0" applyFont="1" applyBorder="1" applyAlignment="1">
      <alignment/>
    </xf>
    <xf numFmtId="0" fontId="22" fillId="0" borderId="0" xfId="0" applyFont="1" applyAlignment="1">
      <alignment/>
    </xf>
    <xf numFmtId="170" fontId="12" fillId="35" borderId="23" xfId="0" applyNumberFormat="1" applyFont="1" applyFill="1" applyBorder="1" applyAlignment="1">
      <alignment horizontal="center"/>
    </xf>
    <xf numFmtId="170" fontId="12" fillId="35" borderId="35" xfId="0" applyNumberFormat="1" applyFont="1" applyFill="1" applyBorder="1" applyAlignment="1">
      <alignment horizontal="center"/>
    </xf>
    <xf numFmtId="170" fontId="12" fillId="35" borderId="36" xfId="0" applyNumberFormat="1" applyFont="1" applyFill="1" applyBorder="1" applyAlignment="1">
      <alignment horizontal="center"/>
    </xf>
    <xf numFmtId="0" fontId="22" fillId="0" borderId="33" xfId="0" applyFont="1" applyBorder="1" applyAlignment="1">
      <alignment/>
    </xf>
    <xf numFmtId="0" fontId="22" fillId="0" borderId="0" xfId="0" applyFont="1" applyBorder="1" applyAlignment="1">
      <alignment/>
    </xf>
    <xf numFmtId="0" fontId="22" fillId="33" borderId="0" xfId="0" applyFont="1" applyFill="1" applyBorder="1" applyAlignment="1">
      <alignment horizontal="center"/>
    </xf>
    <xf numFmtId="169" fontId="12" fillId="34" borderId="37" xfId="0" applyNumberFormat="1" applyFont="1" applyFill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24" fillId="36" borderId="39" xfId="0" applyFont="1" applyFill="1" applyBorder="1" applyAlignment="1">
      <alignment horizontal="center"/>
    </xf>
    <xf numFmtId="0" fontId="24" fillId="36" borderId="40" xfId="0" applyFont="1" applyFill="1" applyBorder="1" applyAlignment="1">
      <alignment horizontal="center"/>
    </xf>
    <xf numFmtId="170" fontId="14" fillId="0" borderId="18" xfId="0" applyNumberFormat="1" applyFont="1" applyFill="1" applyBorder="1" applyAlignment="1">
      <alignment horizontal="center"/>
    </xf>
    <xf numFmtId="170" fontId="18" fillId="0" borderId="18" xfId="0" applyNumberFormat="1" applyFont="1" applyFill="1" applyBorder="1" applyAlignment="1">
      <alignment horizontal="center"/>
    </xf>
    <xf numFmtId="10" fontId="14" fillId="34" borderId="18" xfId="0" applyNumberFormat="1" applyFont="1" applyFill="1" applyBorder="1" applyAlignment="1">
      <alignment horizontal="center"/>
    </xf>
    <xf numFmtId="173" fontId="14" fillId="0" borderId="18" xfId="0" applyNumberFormat="1" applyFont="1" applyBorder="1" applyAlignment="1">
      <alignment horizontal="center"/>
    </xf>
    <xf numFmtId="170" fontId="18" fillId="0" borderId="41" xfId="0" applyNumberFormat="1" applyFont="1" applyFill="1" applyBorder="1" applyAlignment="1">
      <alignment horizontal="center"/>
    </xf>
    <xf numFmtId="0" fontId="18" fillId="0" borderId="42" xfId="0" applyFont="1" applyBorder="1" applyAlignment="1">
      <alignment horizontal="center"/>
    </xf>
    <xf numFmtId="170" fontId="18" fillId="38" borderId="42" xfId="0" applyNumberFormat="1" applyFont="1" applyFill="1" applyBorder="1" applyAlignment="1">
      <alignment horizontal="center"/>
    </xf>
    <xf numFmtId="170" fontId="14" fillId="39" borderId="18" xfId="0" applyNumberFormat="1" applyFont="1" applyFill="1" applyBorder="1" applyAlignment="1">
      <alignment horizontal="center"/>
    </xf>
    <xf numFmtId="170" fontId="14" fillId="34" borderId="18" xfId="0" applyNumberFormat="1" applyFont="1" applyFill="1" applyBorder="1" applyAlignment="1">
      <alignment horizontal="center"/>
    </xf>
    <xf numFmtId="167" fontId="14" fillId="34" borderId="18" xfId="0" applyNumberFormat="1" applyFont="1" applyFill="1" applyBorder="1" applyAlignment="1">
      <alignment horizontal="center"/>
    </xf>
    <xf numFmtId="170" fontId="14" fillId="0" borderId="19" xfId="0" applyNumberFormat="1" applyFont="1" applyFill="1" applyBorder="1" applyAlignment="1">
      <alignment horizontal="center"/>
    </xf>
    <xf numFmtId="170" fontId="14" fillId="33" borderId="18" xfId="0" applyNumberFormat="1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171" fontId="23" fillId="0" borderId="19" xfId="0" applyNumberFormat="1" applyFont="1" applyFill="1" applyBorder="1" applyAlignment="1">
      <alignment horizontal="center"/>
    </xf>
    <xf numFmtId="170" fontId="14" fillId="36" borderId="41" xfId="0" applyNumberFormat="1" applyFont="1" applyFill="1" applyBorder="1" applyAlignment="1">
      <alignment horizontal="center"/>
    </xf>
    <xf numFmtId="0" fontId="11" fillId="36" borderId="27" xfId="0" applyFont="1" applyFill="1" applyBorder="1" applyAlignment="1">
      <alignment horizontal="center"/>
    </xf>
    <xf numFmtId="0" fontId="18" fillId="36" borderId="43" xfId="0" applyFont="1" applyFill="1" applyBorder="1" applyAlignment="1">
      <alignment horizontal="center"/>
    </xf>
    <xf numFmtId="0" fontId="18" fillId="36" borderId="44" xfId="0" applyFont="1" applyFill="1" applyBorder="1" applyAlignment="1">
      <alignment horizontal="center"/>
    </xf>
    <xf numFmtId="170" fontId="14" fillId="34" borderId="16" xfId="0" applyNumberFormat="1" applyFont="1" applyFill="1" applyBorder="1" applyAlignment="1">
      <alignment horizontal="center"/>
    </xf>
    <xf numFmtId="167" fontId="14" fillId="34" borderId="16" xfId="0" applyNumberFormat="1" applyFont="1" applyFill="1" applyBorder="1" applyAlignment="1">
      <alignment horizontal="center"/>
    </xf>
    <xf numFmtId="170" fontId="14" fillId="0" borderId="45" xfId="0" applyNumberFormat="1" applyFont="1" applyFill="1" applyBorder="1" applyAlignment="1">
      <alignment horizontal="center"/>
    </xf>
    <xf numFmtId="10" fontId="14" fillId="0" borderId="18" xfId="0" applyNumberFormat="1" applyFont="1" applyFill="1" applyBorder="1" applyAlignment="1">
      <alignment horizontal="right"/>
    </xf>
    <xf numFmtId="10" fontId="21" fillId="0" borderId="18" xfId="0" applyNumberFormat="1" applyFont="1" applyFill="1" applyBorder="1" applyAlignment="1">
      <alignment horizontal="right"/>
    </xf>
    <xf numFmtId="172" fontId="20" fillId="0" borderId="19" xfId="0" applyNumberFormat="1" applyFont="1" applyFill="1" applyBorder="1" applyAlignment="1">
      <alignment horizontal="center"/>
    </xf>
    <xf numFmtId="170" fontId="18" fillId="37" borderId="41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170" fontId="14" fillId="0" borderId="16" xfId="0" applyNumberFormat="1" applyFont="1" applyFill="1" applyBorder="1" applyAlignment="1">
      <alignment horizontal="center"/>
    </xf>
    <xf numFmtId="10" fontId="14" fillId="0" borderId="16" xfId="0" applyNumberFormat="1" applyFont="1" applyFill="1" applyBorder="1" applyAlignment="1">
      <alignment horizontal="right"/>
    </xf>
    <xf numFmtId="171" fontId="14" fillId="34" borderId="29" xfId="0" applyNumberFormat="1" applyFont="1" applyFill="1" applyBorder="1" applyAlignment="1">
      <alignment horizontal="center"/>
    </xf>
    <xf numFmtId="170" fontId="14" fillId="0" borderId="46" xfId="0" applyNumberFormat="1" applyFont="1" applyFill="1" applyBorder="1" applyAlignment="1">
      <alignment horizontal="center"/>
    </xf>
    <xf numFmtId="171" fontId="14" fillId="34" borderId="35" xfId="0" applyNumberFormat="1" applyFont="1" applyFill="1" applyBorder="1" applyAlignment="1">
      <alignment horizontal="center"/>
    </xf>
    <xf numFmtId="10" fontId="14" fillId="35" borderId="35" xfId="0" applyNumberFormat="1" applyFont="1" applyFill="1" applyBorder="1" applyAlignment="1">
      <alignment horizontal="center"/>
    </xf>
    <xf numFmtId="169" fontId="14" fillId="34" borderId="18" xfId="0" applyNumberFormat="1" applyFont="1" applyFill="1" applyBorder="1" applyAlignment="1">
      <alignment horizontal="center"/>
    </xf>
    <xf numFmtId="171" fontId="14" fillId="34" borderId="18" xfId="0" applyNumberFormat="1" applyFont="1" applyFill="1" applyBorder="1" applyAlignment="1">
      <alignment horizontal="center"/>
    </xf>
    <xf numFmtId="169" fontId="14" fillId="34" borderId="20" xfId="0" applyNumberFormat="1" applyFont="1" applyFill="1" applyBorder="1" applyAlignment="1">
      <alignment horizontal="center"/>
    </xf>
    <xf numFmtId="171" fontId="14" fillId="34" borderId="20" xfId="0" applyNumberFormat="1" applyFont="1" applyFill="1" applyBorder="1" applyAlignment="1">
      <alignment horizontal="center"/>
    </xf>
    <xf numFmtId="169" fontId="14" fillId="35" borderId="18" xfId="0" applyNumberFormat="1" applyFont="1" applyFill="1" applyBorder="1" applyAlignment="1">
      <alignment horizontal="center"/>
    </xf>
    <xf numFmtId="170" fontId="14" fillId="35" borderId="18" xfId="0" applyNumberFormat="1" applyFont="1" applyFill="1" applyBorder="1" applyAlignment="1">
      <alignment horizontal="center"/>
    </xf>
    <xf numFmtId="167" fontId="14" fillId="35" borderId="18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169" fontId="14" fillId="35" borderId="16" xfId="0" applyNumberFormat="1" applyFont="1" applyFill="1" applyBorder="1" applyAlignment="1">
      <alignment horizontal="center"/>
    </xf>
    <xf numFmtId="170" fontId="14" fillId="35" borderId="16" xfId="0" applyNumberFormat="1" applyFont="1" applyFill="1" applyBorder="1" applyAlignment="1">
      <alignment horizontal="center"/>
    </xf>
    <xf numFmtId="171" fontId="14" fillId="0" borderId="45" xfId="0" applyNumberFormat="1" applyFont="1" applyFill="1" applyBorder="1" applyAlignment="1">
      <alignment horizontal="center"/>
    </xf>
    <xf numFmtId="167" fontId="12" fillId="34" borderId="45" xfId="0" applyNumberFormat="1" applyFont="1" applyFill="1" applyBorder="1" applyAlignment="1">
      <alignment horizontal="center"/>
    </xf>
    <xf numFmtId="167" fontId="12" fillId="34" borderId="47" xfId="0" applyNumberFormat="1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left"/>
    </xf>
    <xf numFmtId="0" fontId="14" fillId="33" borderId="26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left"/>
    </xf>
    <xf numFmtId="0" fontId="14" fillId="33" borderId="26" xfId="0" applyFont="1" applyFill="1" applyBorder="1" applyAlignment="1">
      <alignment horizontal="right"/>
    </xf>
    <xf numFmtId="0" fontId="14" fillId="33" borderId="50" xfId="0" applyFont="1" applyFill="1" applyBorder="1" applyAlignment="1">
      <alignment horizontal="right"/>
    </xf>
    <xf numFmtId="0" fontId="12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51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49" fontId="13" fillId="34" borderId="52" xfId="0" applyNumberFormat="1" applyFont="1" applyFill="1" applyBorder="1" applyAlignment="1">
      <alignment horizontal="left" readingOrder="1"/>
    </xf>
    <xf numFmtId="49" fontId="13" fillId="34" borderId="53" xfId="0" applyNumberFormat="1" applyFont="1" applyFill="1" applyBorder="1" applyAlignment="1">
      <alignment horizontal="left" readingOrder="1"/>
    </xf>
    <xf numFmtId="49" fontId="13" fillId="34" borderId="54" xfId="0" applyNumberFormat="1" applyFont="1" applyFill="1" applyBorder="1" applyAlignment="1">
      <alignment horizontal="left" readingOrder="1"/>
    </xf>
    <xf numFmtId="49" fontId="7" fillId="0" borderId="12" xfId="0" applyNumberFormat="1" applyFont="1" applyBorder="1" applyAlignment="1">
      <alignment horizontal="center" wrapText="1"/>
    </xf>
    <xf numFmtId="0" fontId="18" fillId="0" borderId="42" xfId="0" applyFont="1" applyFill="1" applyBorder="1" applyAlignment="1">
      <alignment horizontal="center"/>
    </xf>
    <xf numFmtId="173" fontId="14" fillId="0" borderId="47" xfId="0" applyNumberFormat="1" applyFont="1" applyFill="1" applyBorder="1" applyAlignment="1">
      <alignment horizontal="center"/>
    </xf>
    <xf numFmtId="170" fontId="18" fillId="36" borderId="48" xfId="0" applyNumberFormat="1" applyFont="1" applyFill="1" applyBorder="1" applyAlignment="1">
      <alignment horizontal="center"/>
    </xf>
    <xf numFmtId="170" fontId="18" fillId="36" borderId="54" xfId="0" applyNumberFormat="1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2771775</xdr:colOff>
      <xdr:row>0</xdr:row>
      <xdr:rowOff>28575</xdr:rowOff>
    </xdr:from>
    <xdr:to>
      <xdr:col>0</xdr:col>
      <xdr:colOff>6019800</xdr:colOff>
      <xdr:row>4</xdr:row>
      <xdr:rowOff>28575</xdr:rowOff>
    </xdr:to>
    <xdr:sp>
      <xdr:nvSpPr>
        <xdr:cNvPr id="1" name="Texte 715"/>
        <xdr:cNvSpPr>
          <a:spLocks/>
        </xdr:cNvSpPr>
      </xdr:nvSpPr>
      <xdr:spPr>
        <a:xfrm>
          <a:off x="2771775" y="28575"/>
          <a:ext cx="3248025" cy="7239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Bulletin de Salaire 
</a:t>
          </a:r>
          <a:r>
            <a:rPr lang="en-US" cap="none" sz="1400" b="1" i="0" u="none" baseline="0">
              <a:solidFill>
                <a:srgbClr val="000000"/>
              </a:solidFill>
            </a:rPr>
            <a:t>du……au………..</a:t>
          </a:r>
        </a:p>
      </xdr:txBody>
    </xdr:sp>
    <xdr:clientData/>
  </xdr:twoCellAnchor>
  <xdr:twoCellAnchor>
    <xdr:from>
      <xdr:col>0</xdr:col>
      <xdr:colOff>228600</xdr:colOff>
      <xdr:row>88</xdr:row>
      <xdr:rowOff>19050</xdr:rowOff>
    </xdr:from>
    <xdr:to>
      <xdr:col>0</xdr:col>
      <xdr:colOff>8753475</xdr:colOff>
      <xdr:row>92</xdr:row>
      <xdr:rowOff>19050</xdr:rowOff>
    </xdr:to>
    <xdr:sp>
      <xdr:nvSpPr>
        <xdr:cNvPr id="2" name="Texte 823"/>
        <xdr:cNvSpPr>
          <a:spLocks/>
        </xdr:cNvSpPr>
      </xdr:nvSpPr>
      <xdr:spPr>
        <a:xfrm>
          <a:off x="228600" y="16106775"/>
          <a:ext cx="8524875" cy="7239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Conservez ce bulletin de salaire sans limitation de durée.
</a:t>
          </a:r>
          <a:r>
            <a:rPr lang="en-US" cap="none" sz="1000" b="0" i="0" u="none" baseline="0">
              <a:solidFill>
                <a:srgbClr val="000000"/>
              </a:solidFill>
            </a:rPr>
            <a:t>La loi 91. 1406 du 31/12/1991 ainsi que le décret n</a:t>
          </a:r>
          <a:r>
            <a:rPr lang="en-US" cap="none" sz="1000" b="0" i="0" u="none" baseline="0">
              <a:solidFill>
                <a:srgbClr val="000000"/>
              </a:solidFill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</a:rPr>
            <a:t>  92. 660  du 13/07/1992 suppriment l'obligation des cotisations patronales.
</a:t>
          </a:r>
          <a:r>
            <a:rPr lang="en-US" cap="none" sz="1000" b="0" i="0" u="none" baseline="0">
              <a:solidFill>
                <a:srgbClr val="000000"/>
              </a:solidFill>
            </a:rPr>
            <a:t>Taux en vigueur au 01 / 01 / 2007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9982200</xdr:colOff>
      <xdr:row>5</xdr:row>
      <xdr:rowOff>85725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9536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istante-maternelle.biz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31"/>
  <sheetViews>
    <sheetView zoomScale="85" zoomScaleNormal="85" zoomScalePageLayoutView="0" workbookViewId="0" topLeftCell="A1">
      <selection activeCell="A24" sqref="A24"/>
    </sheetView>
  </sheetViews>
  <sheetFormatPr defaultColWidth="10.09765625" defaultRowHeight="14.25"/>
  <cols>
    <col min="1" max="1" width="155.09765625" style="0" customWidth="1"/>
  </cols>
  <sheetData>
    <row r="8" ht="18.75">
      <c r="A8" s="1" t="s">
        <v>0</v>
      </c>
    </row>
    <row r="9" ht="14.25">
      <c r="A9" s="2" t="s">
        <v>1</v>
      </c>
    </row>
    <row r="10" ht="14.25">
      <c r="A10" s="2" t="s">
        <v>2</v>
      </c>
    </row>
    <row r="11" ht="14.25">
      <c r="A11" s="2" t="s">
        <v>3</v>
      </c>
    </row>
    <row r="12" ht="14.25">
      <c r="A12" s="2" t="s">
        <v>4</v>
      </c>
    </row>
    <row r="13" ht="14.25">
      <c r="A13" s="2" t="s">
        <v>5</v>
      </c>
    </row>
    <row r="14" ht="14.25">
      <c r="A14" s="2"/>
    </row>
    <row r="15" ht="14.25">
      <c r="A15" s="3" t="s">
        <v>6</v>
      </c>
    </row>
    <row r="16" ht="14.25">
      <c r="A16" s="4"/>
    </row>
    <row r="18" ht="18.75">
      <c r="A18" s="5" t="s">
        <v>7</v>
      </c>
    </row>
    <row r="19" ht="14.25">
      <c r="A19" s="2" t="s">
        <v>8</v>
      </c>
    </row>
    <row r="20" ht="14.25">
      <c r="A20" s="2" t="s">
        <v>9</v>
      </c>
    </row>
    <row r="21" ht="14.25">
      <c r="A21" s="2" t="s">
        <v>10</v>
      </c>
    </row>
    <row r="22" ht="14.25">
      <c r="A22" s="2" t="s">
        <v>11</v>
      </c>
    </row>
    <row r="23" ht="14.25">
      <c r="A23" s="2" t="s">
        <v>12</v>
      </c>
    </row>
    <row r="24" ht="14.25">
      <c r="A24" s="6" t="s">
        <v>13</v>
      </c>
    </row>
    <row r="25" ht="18">
      <c r="A25" s="7" t="s">
        <v>14</v>
      </c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  <row r="31" ht="14.25">
      <c r="A31" s="2"/>
    </row>
  </sheetData>
  <sheetProtection selectLockedCells="1" selectUnlockedCells="1"/>
  <hyperlinks>
    <hyperlink ref="A15" r:id="rId1" display="www.assistante-maternelle.biz : Toutes les informations pour les parents employeurs et assistantes maternelles.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37">
      <selection activeCell="S40" sqref="S40"/>
    </sheetView>
  </sheetViews>
  <sheetFormatPr defaultColWidth="10.296875" defaultRowHeight="14.25"/>
  <cols>
    <col min="1" max="1" width="9.8984375" style="0" customWidth="1"/>
    <col min="2" max="2" width="5.19921875" style="0" customWidth="1"/>
    <col min="3" max="3" width="4.5" style="0" customWidth="1"/>
    <col min="4" max="4" width="5.19921875" style="0" customWidth="1"/>
    <col min="5" max="5" width="6" style="0" customWidth="1"/>
    <col min="6" max="6" width="5.19921875" style="0" customWidth="1"/>
    <col min="7" max="7" width="8" style="0" customWidth="1"/>
    <col min="8" max="12" width="5.19921875" style="0" customWidth="1"/>
    <col min="13" max="13" width="5" style="0" customWidth="1"/>
    <col min="14" max="14" width="5.19921875" style="0" customWidth="1"/>
    <col min="15" max="15" width="9.3984375" style="0" customWidth="1"/>
    <col min="16" max="16" width="5.19921875" style="0" customWidth="1"/>
    <col min="17" max="17" width="7.3984375" style="0" customWidth="1"/>
    <col min="18" max="16384" width="10.19921875" style="0" customWidth="1"/>
  </cols>
  <sheetData>
    <row r="1" spans="1:17" ht="14.25">
      <c r="A1" s="179" t="s">
        <v>104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17" ht="14.25">
      <c r="A2" s="8" t="s">
        <v>15</v>
      </c>
      <c r="B2" s="9"/>
      <c r="C2" s="182" t="s">
        <v>16</v>
      </c>
      <c r="D2" s="182"/>
      <c r="E2" s="182"/>
      <c r="F2" s="182"/>
      <c r="G2" s="9"/>
      <c r="H2" s="9"/>
      <c r="I2" s="10"/>
      <c r="J2" s="9"/>
      <c r="K2" s="9"/>
      <c r="L2" s="183"/>
      <c r="M2" s="183"/>
      <c r="N2" s="183"/>
      <c r="O2" s="183"/>
      <c r="P2" s="9"/>
      <c r="Q2" s="11"/>
    </row>
    <row r="3" spans="1:17" ht="14.25">
      <c r="A3" s="12"/>
      <c r="B3" s="9"/>
      <c r="C3" s="184" t="s">
        <v>18</v>
      </c>
      <c r="D3" s="184"/>
      <c r="E3" s="184"/>
      <c r="F3" s="184"/>
      <c r="G3" s="9"/>
      <c r="H3" s="13"/>
      <c r="I3" s="9"/>
      <c r="J3" s="9"/>
      <c r="K3" s="9"/>
      <c r="L3" s="185" t="s">
        <v>19</v>
      </c>
      <c r="M3" s="186"/>
      <c r="N3" s="186"/>
      <c r="O3" s="187"/>
      <c r="P3" s="14"/>
      <c r="Q3" s="11"/>
    </row>
    <row r="4" spans="1:17" ht="14.25">
      <c r="A4" s="8" t="s">
        <v>20</v>
      </c>
      <c r="B4" s="15"/>
      <c r="C4" s="188"/>
      <c r="D4" s="188"/>
      <c r="E4" s="188"/>
      <c r="F4" s="188"/>
      <c r="G4" s="188"/>
      <c r="H4" s="188"/>
      <c r="I4" s="10" t="s">
        <v>20</v>
      </c>
      <c r="J4" s="9"/>
      <c r="K4" s="9"/>
      <c r="L4" s="177"/>
      <c r="M4" s="177"/>
      <c r="N4" s="177"/>
      <c r="O4" s="177"/>
      <c r="P4" s="177"/>
      <c r="Q4" s="177"/>
    </row>
    <row r="5" spans="1:17" ht="14.25">
      <c r="A5" s="8" t="s">
        <v>21</v>
      </c>
      <c r="B5" s="15"/>
      <c r="C5" s="168"/>
      <c r="D5" s="168"/>
      <c r="E5" s="168"/>
      <c r="F5" s="168"/>
      <c r="G5" s="168"/>
      <c r="H5" s="168"/>
      <c r="I5" s="10" t="s">
        <v>21</v>
      </c>
      <c r="J5" s="9"/>
      <c r="K5" s="175"/>
      <c r="L5" s="175"/>
      <c r="M5" s="175"/>
      <c r="N5" s="175"/>
      <c r="O5" s="175"/>
      <c r="P5" s="175"/>
      <c r="Q5" s="175"/>
    </row>
    <row r="6" spans="2:17" ht="14.25">
      <c r="B6" s="16"/>
      <c r="C6" s="176"/>
      <c r="D6" s="176"/>
      <c r="E6" s="176"/>
      <c r="F6" s="176"/>
      <c r="G6" s="176"/>
      <c r="H6" s="176"/>
      <c r="I6" s="10" t="s">
        <v>22</v>
      </c>
      <c r="J6" s="9"/>
      <c r="K6" s="9"/>
      <c r="L6" s="177"/>
      <c r="M6" s="177"/>
      <c r="N6" s="177"/>
      <c r="O6" s="177"/>
      <c r="P6" s="177"/>
      <c r="Q6" s="177"/>
    </row>
    <row r="7" spans="1:17" ht="14.25">
      <c r="A7" s="8" t="s">
        <v>23</v>
      </c>
      <c r="B7" s="9"/>
      <c r="C7" s="10"/>
      <c r="D7" s="168"/>
      <c r="E7" s="168"/>
      <c r="F7" s="168"/>
      <c r="G7" s="168"/>
      <c r="H7" s="168"/>
      <c r="I7" s="10" t="s">
        <v>24</v>
      </c>
      <c r="J7" s="9"/>
      <c r="K7" s="9"/>
      <c r="L7" s="178"/>
      <c r="M7" s="178"/>
      <c r="N7" s="178"/>
      <c r="O7" s="178"/>
      <c r="P7" s="178"/>
      <c r="Q7" s="178"/>
    </row>
    <row r="8" spans="1:17" ht="14.25">
      <c r="A8" s="8" t="s">
        <v>25</v>
      </c>
      <c r="B8" s="168"/>
      <c r="C8" s="168"/>
      <c r="D8" s="168"/>
      <c r="E8" s="168"/>
      <c r="F8" s="168"/>
      <c r="G8" s="168"/>
      <c r="H8" s="168"/>
      <c r="I8" s="17" t="s">
        <v>26</v>
      </c>
      <c r="J8" s="4"/>
      <c r="K8" s="4"/>
      <c r="L8" s="18"/>
      <c r="M8" s="19"/>
      <c r="N8" s="15" t="s">
        <v>27</v>
      </c>
      <c r="O8" s="15"/>
      <c r="P8" s="15"/>
      <c r="Q8" s="20"/>
    </row>
    <row r="9" spans="1:17" ht="14.25">
      <c r="A9" s="8"/>
      <c r="B9" s="9"/>
      <c r="C9" s="10"/>
      <c r="D9" s="9"/>
      <c r="E9" s="9"/>
      <c r="F9" s="9"/>
      <c r="G9" s="9"/>
      <c r="H9" s="21"/>
      <c r="I9" s="10"/>
      <c r="J9" s="10"/>
      <c r="K9" s="9"/>
      <c r="L9" s="10"/>
      <c r="M9" s="9"/>
      <c r="N9" s="9"/>
      <c r="O9" s="9"/>
      <c r="P9" s="9"/>
      <c r="Q9" s="11"/>
    </row>
    <row r="10" spans="1:17" ht="14.25">
      <c r="A10" s="169" t="s">
        <v>28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</row>
    <row r="11" spans="1:17" ht="36.75">
      <c r="A11" s="170"/>
      <c r="B11" s="170"/>
      <c r="C11" s="170"/>
      <c r="D11" s="171"/>
      <c r="E11" s="171"/>
      <c r="F11" s="171"/>
      <c r="G11" s="22"/>
      <c r="H11" s="172"/>
      <c r="I11" s="172"/>
      <c r="J11" s="172"/>
      <c r="K11" s="173"/>
      <c r="L11" s="173"/>
      <c r="M11" s="173"/>
      <c r="N11" s="173"/>
      <c r="O11" s="173"/>
      <c r="P11" s="174"/>
      <c r="Q11" s="174"/>
    </row>
    <row r="12" spans="1:17" ht="14.25">
      <c r="A12" s="23" t="s">
        <v>29</v>
      </c>
      <c r="B12" s="24"/>
      <c r="C12" s="24"/>
      <c r="D12" s="24"/>
      <c r="E12" s="24"/>
      <c r="F12" s="24"/>
      <c r="G12" s="25">
        <v>46.5</v>
      </c>
      <c r="H12" s="24"/>
      <c r="I12" s="26" t="s">
        <v>30</v>
      </c>
      <c r="J12" s="24"/>
      <c r="K12" s="26"/>
      <c r="L12" s="26"/>
      <c r="M12" s="24"/>
      <c r="N12" s="24"/>
      <c r="O12" s="27"/>
      <c r="P12" s="164">
        <v>10</v>
      </c>
      <c r="Q12" s="164"/>
    </row>
    <row r="13" spans="1:17" ht="14.25">
      <c r="A13" s="160" t="s">
        <v>31</v>
      </c>
      <c r="B13" s="160"/>
      <c r="C13" s="160"/>
      <c r="D13" s="160"/>
      <c r="E13" s="160"/>
      <c r="F13" s="10"/>
      <c r="G13" s="28">
        <v>45</v>
      </c>
      <c r="H13" s="9"/>
      <c r="I13" s="10" t="s">
        <v>32</v>
      </c>
      <c r="J13" s="9"/>
      <c r="K13" s="10"/>
      <c r="L13" s="10"/>
      <c r="M13" s="9"/>
      <c r="N13" s="9"/>
      <c r="O13" s="9"/>
      <c r="P13" s="165"/>
      <c r="Q13" s="165"/>
    </row>
    <row r="14" spans="1:17" ht="14.25">
      <c r="A14" s="8" t="s">
        <v>33</v>
      </c>
      <c r="B14" s="10"/>
      <c r="C14" s="10"/>
      <c r="D14" s="10"/>
      <c r="E14" s="10"/>
      <c r="F14" s="10"/>
      <c r="G14" s="29">
        <f>G12-G13</f>
        <v>1.5</v>
      </c>
      <c r="H14" s="10"/>
      <c r="I14" s="10" t="s">
        <v>34</v>
      </c>
      <c r="J14" s="10"/>
      <c r="K14" s="10"/>
      <c r="L14" s="10"/>
      <c r="M14" s="10"/>
      <c r="N14" s="10"/>
      <c r="O14" s="10"/>
      <c r="P14" s="166">
        <v>90</v>
      </c>
      <c r="Q14" s="167"/>
    </row>
    <row r="15" spans="1:17" ht="14.25">
      <c r="A15" s="8" t="s">
        <v>35</v>
      </c>
      <c r="B15" s="10"/>
      <c r="C15" s="10"/>
      <c r="D15" s="10"/>
      <c r="E15" s="10"/>
      <c r="F15" s="10"/>
      <c r="G15" s="30">
        <v>44</v>
      </c>
      <c r="H15" s="10"/>
      <c r="I15" s="10" t="s">
        <v>36</v>
      </c>
      <c r="J15" s="10"/>
      <c r="K15" s="10"/>
      <c r="L15" s="10"/>
      <c r="M15" s="10"/>
      <c r="N15" s="10"/>
      <c r="O15" s="10"/>
      <c r="P15" s="10"/>
      <c r="Q15" s="116">
        <v>3</v>
      </c>
    </row>
    <row r="16" spans="1:17" ht="14.25">
      <c r="A16" s="8" t="s">
        <v>37</v>
      </c>
      <c r="B16" s="9"/>
      <c r="C16" s="9"/>
      <c r="D16" s="9"/>
      <c r="E16" s="9"/>
      <c r="F16" s="9"/>
      <c r="G16" s="31">
        <f>SUM(G13*G15/12)</f>
        <v>165</v>
      </c>
      <c r="H16" s="10"/>
      <c r="I16" s="10" t="s">
        <v>38</v>
      </c>
      <c r="J16" s="10"/>
      <c r="K16" s="10"/>
      <c r="L16" s="10"/>
      <c r="M16" s="10"/>
      <c r="N16" s="10"/>
      <c r="O16" s="10"/>
      <c r="P16" s="10"/>
      <c r="Q16" s="32">
        <v>2</v>
      </c>
    </row>
    <row r="17" spans="1:17" ht="14.25">
      <c r="A17" s="8" t="s">
        <v>39</v>
      </c>
      <c r="B17" s="9"/>
      <c r="C17" s="9"/>
      <c r="D17" s="9"/>
      <c r="E17" s="9"/>
      <c r="F17" s="9"/>
      <c r="G17" s="31">
        <f>SUM(G14*G15)/12</f>
        <v>5.5</v>
      </c>
      <c r="H17" s="10"/>
      <c r="I17" s="10" t="s">
        <v>40</v>
      </c>
      <c r="J17" s="10"/>
      <c r="K17" s="10"/>
      <c r="L17" s="10"/>
      <c r="M17" s="10"/>
      <c r="N17" s="10"/>
      <c r="O17" s="10"/>
      <c r="P17" s="10"/>
      <c r="Q17" s="32">
        <v>2</v>
      </c>
    </row>
    <row r="18" spans="1:17" ht="14.25">
      <c r="A18" s="8"/>
      <c r="B18" s="10"/>
      <c r="C18" s="10"/>
      <c r="D18" s="10"/>
      <c r="E18" s="10"/>
      <c r="F18" s="10"/>
      <c r="G18" s="33"/>
      <c r="H18" s="10"/>
      <c r="I18" s="10"/>
      <c r="J18" s="10"/>
      <c r="K18" s="10"/>
      <c r="L18" s="10"/>
      <c r="M18" s="10"/>
      <c r="N18" s="10"/>
      <c r="O18" s="10"/>
      <c r="P18" s="10"/>
      <c r="Q18" s="34"/>
    </row>
    <row r="19" spans="1:17" ht="14.25">
      <c r="A19" s="8" t="s">
        <v>41</v>
      </c>
      <c r="B19" s="10"/>
      <c r="C19" s="10"/>
      <c r="D19" s="10"/>
      <c r="E19" s="35">
        <v>5</v>
      </c>
      <c r="F19" s="10" t="s">
        <v>42</v>
      </c>
      <c r="G19" s="112">
        <f>E19*0.7801</f>
        <v>3.9005</v>
      </c>
      <c r="H19" s="10" t="s">
        <v>43</v>
      </c>
      <c r="I19" s="10"/>
      <c r="J19" s="10"/>
      <c r="K19" s="10"/>
      <c r="L19" s="10"/>
      <c r="M19" s="10"/>
      <c r="N19" s="10"/>
      <c r="O19" s="10"/>
      <c r="P19" s="10"/>
      <c r="Q19" s="36"/>
    </row>
    <row r="20" spans="1:19" ht="14.25">
      <c r="A20" s="8" t="s">
        <v>44</v>
      </c>
      <c r="B20" s="10"/>
      <c r="C20" s="37"/>
      <c r="D20" s="38">
        <v>0.25</v>
      </c>
      <c r="E20" s="39">
        <f>(E19*D20)+E19</f>
        <v>6.25</v>
      </c>
      <c r="F20" s="10" t="s">
        <v>45</v>
      </c>
      <c r="G20" s="111">
        <f>E20*0.7801</f>
        <v>4.875625</v>
      </c>
      <c r="H20" s="40" t="s">
        <v>46</v>
      </c>
      <c r="I20" s="41"/>
      <c r="J20" s="41"/>
      <c r="K20" s="42"/>
      <c r="L20" s="42"/>
      <c r="M20" s="42"/>
      <c r="N20" s="42"/>
      <c r="O20" s="42"/>
      <c r="P20" s="42"/>
      <c r="Q20" s="43"/>
      <c r="S20" s="42"/>
    </row>
    <row r="21" spans="1:19" ht="14.25">
      <c r="A21" s="44" t="s">
        <v>44</v>
      </c>
      <c r="B21" s="45"/>
      <c r="C21" s="46"/>
      <c r="D21" s="47"/>
      <c r="E21" s="48">
        <f>E20</f>
        <v>6.25</v>
      </c>
      <c r="F21" s="45" t="s">
        <v>47</v>
      </c>
      <c r="G21" s="110">
        <f>E21*0.8932</f>
        <v>5.5825</v>
      </c>
      <c r="H21" s="49" t="s">
        <v>48</v>
      </c>
      <c r="I21" s="50"/>
      <c r="J21" s="50"/>
      <c r="K21" s="51"/>
      <c r="L21" s="52"/>
      <c r="M21" s="52"/>
      <c r="N21" s="52"/>
      <c r="O21" s="52"/>
      <c r="P21" s="52"/>
      <c r="Q21" s="53"/>
      <c r="S21" s="42"/>
    </row>
    <row r="22" spans="1:17" ht="6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2"/>
      <c r="L22" s="52"/>
      <c r="M22" s="55"/>
      <c r="N22" s="55"/>
      <c r="O22" s="55"/>
      <c r="P22" s="56"/>
      <c r="Q22" s="57"/>
    </row>
    <row r="23" spans="1:19" ht="36.75">
      <c r="A23" s="58" t="s">
        <v>49</v>
      </c>
      <c r="B23" s="59"/>
      <c r="C23" s="60"/>
      <c r="D23" s="61" t="s">
        <v>50</v>
      </c>
      <c r="E23" s="62"/>
      <c r="F23" s="62"/>
      <c r="G23" s="63"/>
      <c r="H23" s="64"/>
      <c r="I23" s="64"/>
      <c r="J23" s="65"/>
      <c r="K23" s="65"/>
      <c r="L23" s="137" t="s">
        <v>51</v>
      </c>
      <c r="M23" s="137"/>
      <c r="N23" s="137" t="s">
        <v>52</v>
      </c>
      <c r="O23" s="137"/>
      <c r="P23" s="138" t="s">
        <v>53</v>
      </c>
      <c r="Q23" s="138"/>
      <c r="R23" s="66"/>
      <c r="S23" s="67"/>
    </row>
    <row r="24" spans="1:17" ht="36.75">
      <c r="A24" s="68" t="s">
        <v>54</v>
      </c>
      <c r="B24" s="69"/>
      <c r="C24" s="69"/>
      <c r="D24" s="69"/>
      <c r="E24" s="70" t="s">
        <v>55</v>
      </c>
      <c r="F24" s="70"/>
      <c r="G24" s="70"/>
      <c r="H24" s="70"/>
      <c r="I24" s="70"/>
      <c r="J24" s="70"/>
      <c r="K24" s="24"/>
      <c r="L24" s="161">
        <f>G13*G15/12</f>
        <v>165</v>
      </c>
      <c r="M24" s="161"/>
      <c r="N24" s="162">
        <f>E19</f>
        <v>5</v>
      </c>
      <c r="O24" s="162"/>
      <c r="P24" s="163">
        <f aca="true" t="shared" si="0" ref="P24:P31">L24*N24</f>
        <v>825</v>
      </c>
      <c r="Q24" s="163"/>
    </row>
    <row r="25" spans="1:17" ht="36.75">
      <c r="A25" s="8" t="s">
        <v>56</v>
      </c>
      <c r="B25" s="9"/>
      <c r="C25" s="9"/>
      <c r="D25" s="9"/>
      <c r="E25" s="9" t="s">
        <v>57</v>
      </c>
      <c r="F25" s="9"/>
      <c r="G25" s="9"/>
      <c r="H25" s="9"/>
      <c r="I25" s="9"/>
      <c r="J25" s="9"/>
      <c r="K25" s="9"/>
      <c r="L25" s="157">
        <f>G14*G15/12</f>
        <v>5.5</v>
      </c>
      <c r="M25" s="157"/>
      <c r="N25" s="158">
        <f>E19</f>
        <v>5</v>
      </c>
      <c r="O25" s="158"/>
      <c r="P25" s="131">
        <f t="shared" si="0"/>
        <v>27.5</v>
      </c>
      <c r="Q25" s="131"/>
    </row>
    <row r="26" spans="1:17" ht="36.75">
      <c r="A26" s="160" t="s">
        <v>58</v>
      </c>
      <c r="B26" s="160"/>
      <c r="C26" s="160"/>
      <c r="D26" s="160"/>
      <c r="E26" s="160"/>
      <c r="F26" s="9"/>
      <c r="G26" s="9"/>
      <c r="H26" s="9"/>
      <c r="I26" s="9"/>
      <c r="J26" s="9"/>
      <c r="K26" s="9"/>
      <c r="L26" s="157">
        <f>+Q17</f>
        <v>2</v>
      </c>
      <c r="M26" s="157"/>
      <c r="N26" s="158">
        <f>E20</f>
        <v>6.25</v>
      </c>
      <c r="O26" s="158"/>
      <c r="P26" s="131">
        <f t="shared" si="0"/>
        <v>12.5</v>
      </c>
      <c r="Q26" s="131"/>
    </row>
    <row r="27" spans="1:17" ht="36.75">
      <c r="A27" s="8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57">
        <f>+Q16</f>
        <v>2</v>
      </c>
      <c r="M27" s="157"/>
      <c r="N27" s="158">
        <f>E19</f>
        <v>5</v>
      </c>
      <c r="O27" s="158"/>
      <c r="P27" s="131">
        <f t="shared" si="0"/>
        <v>10</v>
      </c>
      <c r="Q27" s="131"/>
    </row>
    <row r="28" spans="1:17" ht="36.75">
      <c r="A28" s="8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57">
        <f>+Q15</f>
        <v>3</v>
      </c>
      <c r="M28" s="157"/>
      <c r="N28" s="158">
        <f>E19*0.25</f>
        <v>1.25</v>
      </c>
      <c r="O28" s="158"/>
      <c r="P28" s="131">
        <f>L28*N28</f>
        <v>3.75</v>
      </c>
      <c r="Q28" s="131"/>
    </row>
    <row r="29" spans="1:17" ht="36.75">
      <c r="A29" s="8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59">
        <f>P13</f>
        <v>0</v>
      </c>
      <c r="M29" s="159"/>
      <c r="N29" s="129"/>
      <c r="O29" s="129"/>
      <c r="P29" s="131">
        <f>L29*N29</f>
        <v>0</v>
      </c>
      <c r="Q29" s="131"/>
    </row>
    <row r="30" spans="1:17" ht="36.75">
      <c r="A30" s="8" t="s">
        <v>62</v>
      </c>
      <c r="B30" s="9"/>
      <c r="C30" s="9"/>
      <c r="D30" s="19"/>
      <c r="E30" s="19"/>
      <c r="F30" s="19"/>
      <c r="G30" s="19"/>
      <c r="H30" s="19" t="s">
        <v>63</v>
      </c>
      <c r="I30" s="19"/>
      <c r="J30" s="71"/>
      <c r="K30" s="9"/>
      <c r="L30" s="153">
        <v>0</v>
      </c>
      <c r="M30" s="153"/>
      <c r="N30" s="154">
        <v>0</v>
      </c>
      <c r="O30" s="154"/>
      <c r="P30" s="144">
        <f t="shared" si="0"/>
        <v>0</v>
      </c>
      <c r="Q30" s="144"/>
    </row>
    <row r="31" spans="1:17" ht="36.75">
      <c r="A31" s="8" t="s">
        <v>64</v>
      </c>
      <c r="B31" s="9"/>
      <c r="C31" s="9"/>
      <c r="D31" s="9"/>
      <c r="E31" s="9" t="s">
        <v>65</v>
      </c>
      <c r="F31" s="9"/>
      <c r="G31" s="9"/>
      <c r="H31" s="9"/>
      <c r="I31" s="9"/>
      <c r="J31" s="9"/>
      <c r="K31" s="9"/>
      <c r="L31" s="155">
        <v>0</v>
      </c>
      <c r="M31" s="155"/>
      <c r="N31" s="156">
        <v>0</v>
      </c>
      <c r="O31" s="156"/>
      <c r="P31" s="144">
        <f t="shared" si="0"/>
        <v>0</v>
      </c>
      <c r="Q31" s="144"/>
    </row>
    <row r="32" spans="1:17" ht="14.25" customHeight="1">
      <c r="A32" s="8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72"/>
      <c r="M32" s="73"/>
      <c r="N32" s="149"/>
      <c r="O32" s="149"/>
      <c r="P32" s="150">
        <f>N32</f>
        <v>0</v>
      </c>
      <c r="Q32" s="150"/>
    </row>
    <row r="33" spans="1:17" ht="12" customHeight="1">
      <c r="A33" s="12" t="s">
        <v>67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51"/>
      <c r="M33" s="151"/>
      <c r="N33" s="152">
        <v>0.1</v>
      </c>
      <c r="O33" s="152"/>
      <c r="P33" s="190">
        <f>L33*N33</f>
        <v>0</v>
      </c>
      <c r="Q33" s="190"/>
    </row>
    <row r="34" spans="1:17" ht="12" customHeight="1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74" t="s">
        <v>68</v>
      </c>
      <c r="M34" s="75"/>
      <c r="N34" s="75"/>
      <c r="O34" s="75"/>
      <c r="P34" s="191">
        <f>P24+P25+P26+P27+P28+P29-P30-P31+P32+P33</f>
        <v>878.75</v>
      </c>
      <c r="Q34" s="192"/>
    </row>
    <row r="35" ht="12.75" customHeight="1" thickBot="1">
      <c r="Q35" s="43"/>
    </row>
    <row r="36" spans="1:17" ht="15" thickBot="1">
      <c r="A36" s="78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189" t="s">
        <v>70</v>
      </c>
      <c r="M36" s="146"/>
      <c r="N36" s="146"/>
      <c r="O36" s="146"/>
      <c r="P36" s="146"/>
      <c r="Q36" s="146"/>
    </row>
    <row r="37" spans="1:17" ht="15.75" thickBot="1">
      <c r="A37" s="79"/>
      <c r="B37" s="63"/>
      <c r="C37" s="65"/>
      <c r="D37" s="80" t="s">
        <v>71</v>
      </c>
      <c r="E37" s="81"/>
      <c r="F37" s="81"/>
      <c r="G37" s="81"/>
      <c r="H37" s="65"/>
      <c r="I37" s="65"/>
      <c r="J37" s="65"/>
      <c r="K37" s="65"/>
      <c r="L37" s="137" t="s">
        <v>51</v>
      </c>
      <c r="M37" s="137"/>
      <c r="N37" s="137" t="s">
        <v>52</v>
      </c>
      <c r="O37" s="137"/>
      <c r="P37" s="138" t="s">
        <v>53</v>
      </c>
      <c r="Q37" s="138"/>
    </row>
    <row r="38" spans="1:17" ht="14.25">
      <c r="A38" s="8" t="s">
        <v>72</v>
      </c>
      <c r="B38" s="9"/>
      <c r="C38" s="9"/>
      <c r="D38" s="9"/>
      <c r="E38" s="9"/>
      <c r="F38" s="9"/>
      <c r="G38" s="9"/>
      <c r="H38" s="75"/>
      <c r="I38" s="75"/>
      <c r="J38" s="75"/>
      <c r="K38" s="75"/>
      <c r="L38" s="147">
        <f>P34</f>
        <v>878.75</v>
      </c>
      <c r="M38" s="147"/>
      <c r="N38" s="148">
        <v>0.073</v>
      </c>
      <c r="O38" s="148"/>
      <c r="P38" s="141">
        <f aca="true" t="shared" si="1" ref="P38:P44">L38*N38</f>
        <v>64.14874999999999</v>
      </c>
      <c r="Q38" s="141"/>
    </row>
    <row r="39" spans="1:17" ht="14.25">
      <c r="A39" s="8" t="s">
        <v>73</v>
      </c>
      <c r="B39" s="9"/>
      <c r="C39" s="9"/>
      <c r="D39" s="9"/>
      <c r="E39" s="9"/>
      <c r="F39" s="9"/>
      <c r="G39" s="9"/>
      <c r="H39" s="75"/>
      <c r="I39" s="75"/>
      <c r="J39" s="75"/>
      <c r="K39" s="75"/>
      <c r="L39" s="121">
        <f>P25+P26+P27+P28</f>
        <v>53.75</v>
      </c>
      <c r="M39" s="121"/>
      <c r="N39" s="143">
        <v>-0.1131</v>
      </c>
      <c r="O39" s="143"/>
      <c r="P39" s="144">
        <f>-(L39*N39)</f>
        <v>6.079125</v>
      </c>
      <c r="Q39" s="144"/>
    </row>
    <row r="40" spans="1:17" ht="14.25">
      <c r="A40" s="8" t="s">
        <v>74</v>
      </c>
      <c r="B40" s="9"/>
      <c r="C40" s="9"/>
      <c r="D40" s="9"/>
      <c r="E40" s="9"/>
      <c r="F40" s="9"/>
      <c r="G40" s="9"/>
      <c r="H40" s="75"/>
      <c r="I40" s="75"/>
      <c r="J40" s="75"/>
      <c r="K40" s="75"/>
      <c r="L40" s="121">
        <f>P34</f>
        <v>878.75</v>
      </c>
      <c r="M40" s="121"/>
      <c r="N40" s="142">
        <v>0.0315</v>
      </c>
      <c r="O40" s="142"/>
      <c r="P40" s="131">
        <f t="shared" si="1"/>
        <v>27.680625</v>
      </c>
      <c r="Q40" s="131"/>
    </row>
    <row r="41" spans="1:17" ht="14.25">
      <c r="A41" s="8" t="s">
        <v>75</v>
      </c>
      <c r="B41" s="9"/>
      <c r="C41" s="9"/>
      <c r="D41" s="9"/>
      <c r="E41" s="9"/>
      <c r="F41" s="9"/>
      <c r="G41" s="9"/>
      <c r="H41" s="75"/>
      <c r="I41" s="75"/>
      <c r="J41" s="75"/>
      <c r="K41" s="75"/>
      <c r="L41" s="121">
        <f>P34</f>
        <v>878.75</v>
      </c>
      <c r="M41" s="121"/>
      <c r="N41" s="142">
        <v>0.0115</v>
      </c>
      <c r="O41" s="142"/>
      <c r="P41" s="131">
        <f t="shared" si="1"/>
        <v>10.105625</v>
      </c>
      <c r="Q41" s="131"/>
    </row>
    <row r="42" spans="1:17" ht="14.25">
      <c r="A42" s="8" t="s">
        <v>76</v>
      </c>
      <c r="B42" s="9"/>
      <c r="C42" s="9"/>
      <c r="D42" s="9"/>
      <c r="E42" s="9"/>
      <c r="F42" s="9"/>
      <c r="G42" s="9"/>
      <c r="H42" s="75"/>
      <c r="I42" s="75"/>
      <c r="J42" s="75"/>
      <c r="K42" s="75"/>
      <c r="L42" s="121">
        <f>P34</f>
        <v>878.75</v>
      </c>
      <c r="M42" s="121"/>
      <c r="N42" s="142">
        <v>0.0086</v>
      </c>
      <c r="O42" s="142"/>
      <c r="P42" s="131">
        <f t="shared" si="1"/>
        <v>7.55725</v>
      </c>
      <c r="Q42" s="131"/>
    </row>
    <row r="43" spans="1:17" ht="14.25">
      <c r="A43" s="8" t="s">
        <v>77</v>
      </c>
      <c r="B43" s="9"/>
      <c r="C43" s="9" t="s">
        <v>78</v>
      </c>
      <c r="D43" s="9"/>
      <c r="E43" s="9"/>
      <c r="F43" s="9"/>
      <c r="G43" s="9"/>
      <c r="H43" s="75"/>
      <c r="I43" s="75"/>
      <c r="J43" s="75"/>
      <c r="K43" s="75"/>
      <c r="L43" s="121">
        <f>P34*98.25/100</f>
        <v>863.371875</v>
      </c>
      <c r="M43" s="121"/>
      <c r="N43" s="142">
        <v>0.068</v>
      </c>
      <c r="O43" s="142"/>
      <c r="P43" s="131">
        <f t="shared" si="1"/>
        <v>58.70928750000001</v>
      </c>
      <c r="Q43" s="131"/>
    </row>
    <row r="44" spans="1:17" ht="14.25">
      <c r="A44" s="82" t="s">
        <v>79</v>
      </c>
      <c r="B44" s="83"/>
      <c r="C44" s="83"/>
      <c r="D44" s="83"/>
      <c r="E44" s="9"/>
      <c r="F44" s="9"/>
      <c r="G44" s="9"/>
      <c r="H44" s="75"/>
      <c r="I44" s="75"/>
      <c r="J44" s="75"/>
      <c r="K44" s="75"/>
      <c r="L44" s="121">
        <f>P34*98.25/100</f>
        <v>863.371875</v>
      </c>
      <c r="M44" s="121"/>
      <c r="N44" s="142">
        <v>0.029</v>
      </c>
      <c r="O44" s="142"/>
      <c r="P44" s="131">
        <f t="shared" si="1"/>
        <v>25.037784375</v>
      </c>
      <c r="Q44" s="131"/>
    </row>
    <row r="45" spans="1:17" ht="15" thickBot="1">
      <c r="A45" s="78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4" t="s">
        <v>80</v>
      </c>
      <c r="M45" s="74"/>
      <c r="N45" s="84"/>
      <c r="O45" s="84"/>
      <c r="P45" s="135">
        <f>P38-P39+P40+P41+P42+P43+P44</f>
        <v>187.160196875</v>
      </c>
      <c r="Q45" s="135"/>
    </row>
    <row r="46" spans="1:17" ht="15" thickBot="1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76" t="s">
        <v>69</v>
      </c>
      <c r="M46" s="77"/>
      <c r="N46" s="55"/>
      <c r="O46" s="55"/>
      <c r="P46" s="145">
        <f>P34-P45</f>
        <v>691.589803125</v>
      </c>
      <c r="Q46" s="145"/>
    </row>
    <row r="47" spans="1:17" ht="7.5" customHeight="1" thickBo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7"/>
    </row>
    <row r="48" spans="1:18" ht="15" customHeight="1">
      <c r="A48" s="79"/>
      <c r="B48" s="63"/>
      <c r="C48" s="63"/>
      <c r="D48" s="136" t="s">
        <v>81</v>
      </c>
      <c r="E48" s="136"/>
      <c r="F48" s="136"/>
      <c r="G48" s="136"/>
      <c r="H48" s="136"/>
      <c r="I48" s="136"/>
      <c r="J48" s="136"/>
      <c r="K48" s="65"/>
      <c r="L48" s="137" t="s">
        <v>51</v>
      </c>
      <c r="M48" s="137"/>
      <c r="N48" s="137" t="s">
        <v>82</v>
      </c>
      <c r="O48" s="137"/>
      <c r="P48" s="138" t="s">
        <v>53</v>
      </c>
      <c r="Q48" s="138"/>
      <c r="R48" s="88"/>
    </row>
    <row r="49" spans="1:17" ht="12" customHeight="1">
      <c r="A49" s="8" t="s">
        <v>83</v>
      </c>
      <c r="B49" s="9"/>
      <c r="C49" s="9"/>
      <c r="D49" s="9"/>
      <c r="E49" s="9"/>
      <c r="F49" s="9"/>
      <c r="G49" s="9"/>
      <c r="H49" s="9"/>
      <c r="I49" s="9"/>
      <c r="J49" s="75"/>
      <c r="K49" s="75"/>
      <c r="L49" s="139">
        <v>2.65</v>
      </c>
      <c r="M49" s="139"/>
      <c r="N49" s="140"/>
      <c r="O49" s="140"/>
      <c r="P49" s="141">
        <f aca="true" t="shared" si="2" ref="P49:P54">L49*N49</f>
        <v>0</v>
      </c>
      <c r="Q49" s="141"/>
    </row>
    <row r="50" spans="1:17" ht="12" customHeight="1">
      <c r="A50" s="8" t="s">
        <v>84</v>
      </c>
      <c r="B50" s="9"/>
      <c r="C50" s="9"/>
      <c r="D50" s="9"/>
      <c r="E50" s="9"/>
      <c r="F50" s="9"/>
      <c r="G50" s="9"/>
      <c r="H50" s="9"/>
      <c r="I50" s="9"/>
      <c r="J50" s="75"/>
      <c r="K50" s="75"/>
      <c r="L50" s="129">
        <v>0</v>
      </c>
      <c r="M50" s="129"/>
      <c r="N50" s="130">
        <v>0</v>
      </c>
      <c r="O50" s="130"/>
      <c r="P50" s="131">
        <f t="shared" si="2"/>
        <v>0</v>
      </c>
      <c r="Q50" s="131"/>
    </row>
    <row r="51" spans="1:17" ht="12" customHeight="1">
      <c r="A51" s="8" t="s">
        <v>85</v>
      </c>
      <c r="B51" s="9"/>
      <c r="C51" s="9"/>
      <c r="D51" s="9"/>
      <c r="E51" s="9"/>
      <c r="F51" s="9"/>
      <c r="G51" s="9"/>
      <c r="H51" s="9"/>
      <c r="I51" s="9"/>
      <c r="J51" s="75"/>
      <c r="K51" s="75"/>
      <c r="L51" s="129">
        <v>4</v>
      </c>
      <c r="M51" s="129"/>
      <c r="N51" s="130">
        <v>10</v>
      </c>
      <c r="O51" s="130"/>
      <c r="P51" s="131">
        <f t="shared" si="2"/>
        <v>40</v>
      </c>
      <c r="Q51" s="131"/>
    </row>
    <row r="52" spans="1:17" ht="14.25">
      <c r="A52" s="8" t="s">
        <v>86</v>
      </c>
      <c r="B52" s="9"/>
      <c r="C52" s="9"/>
      <c r="D52" s="9"/>
      <c r="E52" s="9"/>
      <c r="F52" s="9"/>
      <c r="G52" s="9"/>
      <c r="H52" s="9"/>
      <c r="I52" s="9"/>
      <c r="J52" s="75"/>
      <c r="K52" s="75"/>
      <c r="L52" s="129">
        <v>2</v>
      </c>
      <c r="M52" s="129"/>
      <c r="N52" s="130">
        <v>10</v>
      </c>
      <c r="O52" s="130"/>
      <c r="P52" s="131">
        <f t="shared" si="2"/>
        <v>20</v>
      </c>
      <c r="Q52" s="131"/>
    </row>
    <row r="53" spans="1:17" ht="14.25">
      <c r="A53" s="8" t="s">
        <v>87</v>
      </c>
      <c r="B53" s="9"/>
      <c r="C53" s="9"/>
      <c r="D53" s="9"/>
      <c r="E53" s="9"/>
      <c r="F53" s="9"/>
      <c r="G53" s="9"/>
      <c r="H53" s="9"/>
      <c r="I53" s="9"/>
      <c r="J53" s="75"/>
      <c r="K53" s="75"/>
      <c r="L53" s="129">
        <v>1</v>
      </c>
      <c r="M53" s="129"/>
      <c r="N53" s="130">
        <v>10</v>
      </c>
      <c r="O53" s="130"/>
      <c r="P53" s="131">
        <f t="shared" si="2"/>
        <v>10</v>
      </c>
      <c r="Q53" s="131"/>
    </row>
    <row r="54" spans="1:17" ht="14.25">
      <c r="A54" s="8" t="s">
        <v>88</v>
      </c>
      <c r="B54" s="9"/>
      <c r="C54" s="9"/>
      <c r="D54" s="9"/>
      <c r="E54" s="9"/>
      <c r="F54" s="9"/>
      <c r="G54" s="9"/>
      <c r="H54" s="9"/>
      <c r="I54" s="9"/>
      <c r="J54" s="75"/>
      <c r="K54" s="75"/>
      <c r="L54" s="129"/>
      <c r="M54" s="129"/>
      <c r="N54" s="130"/>
      <c r="O54" s="130"/>
      <c r="P54" s="131">
        <f t="shared" si="2"/>
        <v>0</v>
      </c>
      <c r="Q54" s="131"/>
    </row>
    <row r="55" spans="1:17" ht="14.25">
      <c r="A55" s="8" t="s">
        <v>89</v>
      </c>
      <c r="B55" s="9"/>
      <c r="C55" s="9"/>
      <c r="D55" s="9"/>
      <c r="E55" s="9"/>
      <c r="F55" s="9"/>
      <c r="G55" s="9"/>
      <c r="H55" s="89"/>
      <c r="I55" s="9"/>
      <c r="J55" s="75"/>
      <c r="K55" s="75"/>
      <c r="L55" s="132"/>
      <c r="M55" s="132"/>
      <c r="N55" s="133"/>
      <c r="O55" s="133"/>
      <c r="P55" s="134">
        <v>100</v>
      </c>
      <c r="Q55" s="134"/>
    </row>
    <row r="56" spans="1:17" ht="14.25">
      <c r="A56" s="90"/>
      <c r="B56" s="75"/>
      <c r="C56" s="75"/>
      <c r="D56" s="75"/>
      <c r="E56" s="91"/>
      <c r="F56" s="92"/>
      <c r="G56" s="75"/>
      <c r="H56" s="75"/>
      <c r="I56" s="75"/>
      <c r="J56" s="75"/>
      <c r="K56" s="75"/>
      <c r="L56" s="74" t="s">
        <v>90</v>
      </c>
      <c r="M56" s="74"/>
      <c r="N56" s="75"/>
      <c r="O56" s="93"/>
      <c r="P56" s="125">
        <f>P49+P50+P51+P52+P53+P54+P55</f>
        <v>170</v>
      </c>
      <c r="Q56" s="125"/>
    </row>
    <row r="57" spans="1:17" ht="14.25">
      <c r="A57" s="90"/>
      <c r="B57" s="75"/>
      <c r="C57" s="75"/>
      <c r="D57" s="75"/>
      <c r="E57" s="42"/>
      <c r="F57" s="94"/>
      <c r="G57" s="95"/>
      <c r="H57" s="75"/>
      <c r="I57" s="126" t="s">
        <v>91</v>
      </c>
      <c r="J57" s="126"/>
      <c r="K57" s="126"/>
      <c r="L57" s="126"/>
      <c r="M57" s="126"/>
      <c r="N57" s="126"/>
      <c r="O57" s="96"/>
      <c r="P57" s="127">
        <f>P46+P56</f>
        <v>861.589803125</v>
      </c>
      <c r="Q57" s="127"/>
    </row>
    <row r="58" spans="1:17" ht="14.25">
      <c r="A58" s="97" t="s">
        <v>92</v>
      </c>
      <c r="B58" s="75"/>
      <c r="C58" s="75"/>
      <c r="D58" s="75"/>
      <c r="E58" s="91"/>
      <c r="F58" s="128">
        <f>P46</f>
        <v>691.589803125</v>
      </c>
      <c r="G58" s="128"/>
      <c r="H58" s="75"/>
      <c r="I58" s="126" t="s">
        <v>93</v>
      </c>
      <c r="J58" s="126"/>
      <c r="K58" s="126"/>
      <c r="L58" s="126"/>
      <c r="M58" s="126"/>
      <c r="N58" s="126"/>
      <c r="O58" s="42"/>
      <c r="P58" s="127">
        <f>P57-F65</f>
        <v>854.96102725</v>
      </c>
      <c r="Q58" s="127"/>
    </row>
    <row r="59" spans="1:17" ht="14.25">
      <c r="A59" s="113" t="s">
        <v>94</v>
      </c>
      <c r="B59" s="114"/>
      <c r="C59" s="114"/>
      <c r="D59" s="115"/>
      <c r="E59" s="75"/>
      <c r="F59" s="121">
        <f>P44</f>
        <v>25.037784375</v>
      </c>
      <c r="G59" s="121"/>
      <c r="H59" s="75"/>
      <c r="I59" s="42"/>
      <c r="J59" s="42"/>
      <c r="K59" s="42"/>
      <c r="L59" s="42"/>
      <c r="M59" s="42"/>
      <c r="N59" s="42"/>
      <c r="O59" s="42"/>
      <c r="P59" s="42"/>
      <c r="Q59" s="43"/>
    </row>
    <row r="60" spans="1:17" ht="14.25">
      <c r="A60" s="98" t="s">
        <v>95</v>
      </c>
      <c r="B60" s="10"/>
      <c r="C60" s="10"/>
      <c r="D60" s="100"/>
      <c r="E60" s="75"/>
      <c r="F60" s="121">
        <f>P27</f>
        <v>10</v>
      </c>
      <c r="G60" s="121"/>
      <c r="H60" s="75"/>
      <c r="I60" s="42"/>
      <c r="J60" s="42"/>
      <c r="K60" s="42"/>
      <c r="L60" s="42"/>
      <c r="M60" s="42"/>
      <c r="N60" s="42"/>
      <c r="O60" s="42"/>
      <c r="P60" s="42"/>
      <c r="Q60" s="43"/>
    </row>
    <row r="61" spans="1:17" ht="14.25">
      <c r="A61" s="98" t="s">
        <v>96</v>
      </c>
      <c r="B61" s="10"/>
      <c r="C61" s="10"/>
      <c r="D61" s="99"/>
      <c r="E61" s="75"/>
      <c r="F61" s="121">
        <f>P25+P26+P28</f>
        <v>43.75</v>
      </c>
      <c r="G61" s="121"/>
      <c r="H61" s="75"/>
      <c r="I61" s="42"/>
      <c r="J61" s="42"/>
      <c r="K61" s="101" t="s">
        <v>17</v>
      </c>
      <c r="L61" s="102"/>
      <c r="M61" s="102"/>
      <c r="N61" s="102"/>
      <c r="O61" s="102"/>
      <c r="P61" s="103"/>
      <c r="Q61" s="43"/>
    </row>
    <row r="62" spans="1:17" ht="14.25">
      <c r="A62" s="104"/>
      <c r="B62" s="42"/>
      <c r="C62" s="42"/>
      <c r="D62" s="100"/>
      <c r="E62" s="75"/>
      <c r="F62" s="75"/>
      <c r="G62" s="75"/>
      <c r="H62" s="75"/>
      <c r="I62" s="42"/>
      <c r="J62" s="42"/>
      <c r="K62" s="105"/>
      <c r="L62" s="42"/>
      <c r="M62" s="42"/>
      <c r="N62" s="42"/>
      <c r="O62" s="42"/>
      <c r="P62" s="43"/>
      <c r="Q62" s="43"/>
    </row>
    <row r="63" spans="1:17" ht="14.25">
      <c r="A63" s="97" t="s">
        <v>97</v>
      </c>
      <c r="B63" s="83"/>
      <c r="C63" s="9"/>
      <c r="D63" s="9"/>
      <c r="E63" s="106"/>
      <c r="F63" s="122">
        <f>P46+F59-F60-F61</f>
        <v>662.8775875</v>
      </c>
      <c r="G63" s="122"/>
      <c r="H63" s="75"/>
      <c r="I63" s="42"/>
      <c r="J63" s="42"/>
      <c r="K63" s="107" t="s">
        <v>98</v>
      </c>
      <c r="L63" s="52"/>
      <c r="M63" s="52"/>
      <c r="N63" s="52"/>
      <c r="O63" s="52"/>
      <c r="P63" s="53"/>
      <c r="Q63" s="43"/>
    </row>
    <row r="64" spans="1:17" ht="36.75">
      <c r="A64" s="108" t="s">
        <v>99</v>
      </c>
      <c r="B64" s="74"/>
      <c r="C64" s="75"/>
      <c r="D64" s="75"/>
      <c r="E64" s="75"/>
      <c r="F64" s="123">
        <v>0.01</v>
      </c>
      <c r="G64" s="123"/>
      <c r="H64" s="75"/>
      <c r="I64" s="42"/>
      <c r="J64" s="42"/>
      <c r="K64" s="42"/>
      <c r="L64" s="42"/>
      <c r="M64" s="42"/>
      <c r="N64" s="42"/>
      <c r="O64" s="42"/>
      <c r="P64" s="42"/>
      <c r="Q64" s="43"/>
    </row>
    <row r="65" spans="1:17" ht="36.75">
      <c r="A65" s="74" t="s">
        <v>100</v>
      </c>
      <c r="B65" s="74"/>
      <c r="C65" s="75"/>
      <c r="D65" s="75"/>
      <c r="E65" s="75"/>
      <c r="F65" s="124">
        <f>F63*F64</f>
        <v>6.6287758750000005</v>
      </c>
      <c r="G65" s="124"/>
      <c r="H65" s="75"/>
      <c r="I65" s="42"/>
      <c r="J65" s="42"/>
      <c r="K65" s="42"/>
      <c r="L65" s="42"/>
      <c r="M65" s="42"/>
      <c r="N65" s="42"/>
      <c r="O65" s="42"/>
      <c r="P65" s="42"/>
      <c r="Q65" s="43"/>
    </row>
    <row r="66" spans="1:17" s="4" customFormat="1" ht="12.75">
      <c r="A66" s="109"/>
      <c r="F66" s="117"/>
      <c r="G66" s="117"/>
      <c r="O66" s="10"/>
      <c r="P66" s="10"/>
      <c r="Q66" s="36"/>
    </row>
    <row r="67" spans="1:17" ht="14.25">
      <c r="A67" s="118" t="s">
        <v>101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42"/>
      <c r="P67" s="42"/>
      <c r="Q67" s="43"/>
    </row>
    <row r="68" spans="1:17" ht="14.25">
      <c r="A68" s="119" t="s">
        <v>102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</row>
    <row r="69" spans="1:17" ht="14.25">
      <c r="A69" s="120" t="s">
        <v>103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</row>
  </sheetData>
  <sheetProtection selectLockedCells="1" selectUnlockedCells="1"/>
  <mergeCells count="126">
    <mergeCell ref="A1:Q1"/>
    <mergeCell ref="C2:F2"/>
    <mergeCell ref="L2:O2"/>
    <mergeCell ref="C3:F3"/>
    <mergeCell ref="L3:O3"/>
    <mergeCell ref="C4:H4"/>
    <mergeCell ref="L4:Q4"/>
    <mergeCell ref="C5:H5"/>
    <mergeCell ref="K5:Q5"/>
    <mergeCell ref="C6:H6"/>
    <mergeCell ref="L6:Q6"/>
    <mergeCell ref="D7:H7"/>
    <mergeCell ref="L7:Q7"/>
    <mergeCell ref="B8:H8"/>
    <mergeCell ref="A10:Q10"/>
    <mergeCell ref="A11:C11"/>
    <mergeCell ref="D11:F11"/>
    <mergeCell ref="H11:J11"/>
    <mergeCell ref="K11:O11"/>
    <mergeCell ref="P11:Q11"/>
    <mergeCell ref="P12:Q12"/>
    <mergeCell ref="A13:E13"/>
    <mergeCell ref="P13:Q13"/>
    <mergeCell ref="P14:Q14"/>
    <mergeCell ref="L23:M23"/>
    <mergeCell ref="N23:O23"/>
    <mergeCell ref="P23:Q23"/>
    <mergeCell ref="L24:M24"/>
    <mergeCell ref="N24:O24"/>
    <mergeCell ref="P24:Q24"/>
    <mergeCell ref="L25:M25"/>
    <mergeCell ref="N25:O25"/>
    <mergeCell ref="P25:Q25"/>
    <mergeCell ref="A26:E26"/>
    <mergeCell ref="L26:M26"/>
    <mergeCell ref="N26:O26"/>
    <mergeCell ref="P26:Q26"/>
    <mergeCell ref="L27:M27"/>
    <mergeCell ref="N27:O27"/>
    <mergeCell ref="P27:Q27"/>
    <mergeCell ref="L28:M28"/>
    <mergeCell ref="N28:O28"/>
    <mergeCell ref="P28:Q28"/>
    <mergeCell ref="L29:M29"/>
    <mergeCell ref="N29:O29"/>
    <mergeCell ref="P29:Q29"/>
    <mergeCell ref="L30:M30"/>
    <mergeCell ref="N30:O30"/>
    <mergeCell ref="P30:Q30"/>
    <mergeCell ref="L31:M31"/>
    <mergeCell ref="N31:O31"/>
    <mergeCell ref="P31:Q31"/>
    <mergeCell ref="N32:O32"/>
    <mergeCell ref="P32:Q32"/>
    <mergeCell ref="L33:M33"/>
    <mergeCell ref="N33:O33"/>
    <mergeCell ref="P33:Q33"/>
    <mergeCell ref="P34:Q34"/>
    <mergeCell ref="P46:Q46"/>
    <mergeCell ref="L36:Q36"/>
    <mergeCell ref="L37:M37"/>
    <mergeCell ref="N37:O37"/>
    <mergeCell ref="P37:Q37"/>
    <mergeCell ref="L38:M38"/>
    <mergeCell ref="N38:O38"/>
    <mergeCell ref="P38:Q38"/>
    <mergeCell ref="L39:M39"/>
    <mergeCell ref="N39:O39"/>
    <mergeCell ref="P39:Q39"/>
    <mergeCell ref="L40:M40"/>
    <mergeCell ref="N40:O40"/>
    <mergeCell ref="P40:Q40"/>
    <mergeCell ref="L41:M41"/>
    <mergeCell ref="N41:O41"/>
    <mergeCell ref="P41:Q41"/>
    <mergeCell ref="L42:M42"/>
    <mergeCell ref="N42:O42"/>
    <mergeCell ref="P42:Q42"/>
    <mergeCell ref="L43:M43"/>
    <mergeCell ref="N43:O43"/>
    <mergeCell ref="P43:Q43"/>
    <mergeCell ref="L44:M44"/>
    <mergeCell ref="N44:O44"/>
    <mergeCell ref="P44:Q44"/>
    <mergeCell ref="P45:Q45"/>
    <mergeCell ref="D48:J48"/>
    <mergeCell ref="L48:M48"/>
    <mergeCell ref="N48:O48"/>
    <mergeCell ref="P48:Q48"/>
    <mergeCell ref="L49:M49"/>
    <mergeCell ref="N49:O49"/>
    <mergeCell ref="P49:Q49"/>
    <mergeCell ref="L50:M50"/>
    <mergeCell ref="N50:O50"/>
    <mergeCell ref="P50:Q50"/>
    <mergeCell ref="L51:M51"/>
    <mergeCell ref="N51:O51"/>
    <mergeCell ref="P51:Q51"/>
    <mergeCell ref="L52:M52"/>
    <mergeCell ref="N52:O52"/>
    <mergeCell ref="P52:Q52"/>
    <mergeCell ref="L53:M53"/>
    <mergeCell ref="N53:O53"/>
    <mergeCell ref="P53:Q53"/>
    <mergeCell ref="L54:M54"/>
    <mergeCell ref="N54:O54"/>
    <mergeCell ref="P54:Q54"/>
    <mergeCell ref="L55:M55"/>
    <mergeCell ref="N55:O55"/>
    <mergeCell ref="P55:Q55"/>
    <mergeCell ref="P56:Q56"/>
    <mergeCell ref="I57:N57"/>
    <mergeCell ref="P57:Q57"/>
    <mergeCell ref="F58:G58"/>
    <mergeCell ref="I58:N58"/>
    <mergeCell ref="P58:Q58"/>
    <mergeCell ref="F66:G66"/>
    <mergeCell ref="A67:N67"/>
    <mergeCell ref="A68:Q68"/>
    <mergeCell ref="A69:Q69"/>
    <mergeCell ref="F59:G59"/>
    <mergeCell ref="F60:G60"/>
    <mergeCell ref="F61:G61"/>
    <mergeCell ref="F63:G63"/>
    <mergeCell ref="F64:G64"/>
    <mergeCell ref="F65:G65"/>
  </mergeCells>
  <printOptions horizontalCentered="1" verticalCentered="1"/>
  <pageMargins left="0" right="0" top="0" bottom="0" header="0.5118055555555555" footer="0.5118055555555555"/>
  <pageSetup horizontalDpi="300" verticalDpi="300" orientation="portrait" pageOrder="overThenDown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2020-01-23T15:27:04Z</dcterms:created>
  <dcterms:modified xsi:type="dcterms:W3CDTF">2020-01-28T07:26:33Z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